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 &amp; Project Management\IDOT-ICT Grant Research Information\Forms\Budget Templates\"/>
    </mc:Choice>
  </mc:AlternateContent>
  <xr:revisionPtr revIDLastSave="0" documentId="13_ncr:1_{9554B17A-9A1A-42E2-8A78-F5EF8F700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T Budget Template - Subaward" sheetId="1" r:id="rId1"/>
  </sheets>
  <definedNames>
    <definedName name="_xlnm.Print_Area" localSheetId="0">'ICT Budget Template - Subaward'!$A$1:$N$68</definedName>
    <definedName name="solver_adj" localSheetId="0" hidden="1">'ICT Budget Template - Subaward'!#REF!</definedName>
    <definedName name="solver_cvg" localSheetId="0" hidden="1">0.1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'ICT Budget Template - Subaward'!#REF!</definedName>
    <definedName name="solver_pre" localSheetId="0" hidden="1">0.1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250000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1" l="1"/>
  <c r="J61" i="1"/>
  <c r="K61" i="1"/>
  <c r="L61" i="1"/>
  <c r="I61" i="1"/>
  <c r="N45" i="1"/>
  <c r="M45" i="1"/>
  <c r="J45" i="1"/>
  <c r="K45" i="1"/>
  <c r="L45" i="1"/>
  <c r="I45" i="1"/>
  <c r="N25" i="1" l="1"/>
  <c r="N31" i="1"/>
  <c r="N30" i="1"/>
  <c r="N29" i="1"/>
  <c r="N28" i="1"/>
  <c r="N33" i="1" l="1"/>
  <c r="N47" i="1" s="1"/>
  <c r="M37" i="1"/>
  <c r="I12" i="1" l="1"/>
  <c r="I13" i="1"/>
  <c r="I14" i="1"/>
  <c r="I15" i="1"/>
  <c r="I18" i="1"/>
  <c r="I19" i="1"/>
  <c r="I20" i="1"/>
  <c r="I21" i="1"/>
  <c r="I23" i="1"/>
  <c r="I31" i="1" s="1"/>
  <c r="Q12" i="1"/>
  <c r="J12" i="1" s="1"/>
  <c r="Q13" i="1"/>
  <c r="R13" i="1" s="1"/>
  <c r="J13" i="1"/>
  <c r="Q14" i="1"/>
  <c r="R14" i="1" s="1"/>
  <c r="S14" i="1" s="1"/>
  <c r="L14" i="1" s="1"/>
  <c r="J14" i="1"/>
  <c r="Q15" i="1"/>
  <c r="R15" i="1" s="1"/>
  <c r="J15" i="1"/>
  <c r="J29" i="1" s="1"/>
  <c r="Q18" i="1"/>
  <c r="R18" i="1" s="1"/>
  <c r="J18" i="1"/>
  <c r="Q19" i="1"/>
  <c r="R19" i="1" s="1"/>
  <c r="Q20" i="1"/>
  <c r="J20" i="1" s="1"/>
  <c r="Q21" i="1"/>
  <c r="R21" i="1" s="1"/>
  <c r="Q23" i="1"/>
  <c r="J23" i="1" s="1"/>
  <c r="J31" i="1" s="1"/>
  <c r="R12" i="1"/>
  <c r="S12" i="1" s="1"/>
  <c r="L12" i="1" s="1"/>
  <c r="N48" i="1"/>
  <c r="N51" i="1" s="1"/>
  <c r="M39" i="1"/>
  <c r="M35" i="1"/>
  <c r="M44" i="1"/>
  <c r="M43" i="1"/>
  <c r="M42" i="1"/>
  <c r="I25" i="1" l="1"/>
  <c r="R23" i="1"/>
  <c r="S23" i="1" s="1"/>
  <c r="L23" i="1" s="1"/>
  <c r="L31" i="1" s="1"/>
  <c r="K12" i="1"/>
  <c r="I30" i="1"/>
  <c r="S18" i="1"/>
  <c r="L18" i="1" s="1"/>
  <c r="K18" i="1"/>
  <c r="J21" i="1"/>
  <c r="J30" i="1" s="1"/>
  <c r="J19" i="1"/>
  <c r="J28" i="1" s="1"/>
  <c r="R20" i="1"/>
  <c r="S20" i="1" s="1"/>
  <c r="L20" i="1" s="1"/>
  <c r="I28" i="1"/>
  <c r="K14" i="1"/>
  <c r="M14" i="1" s="1"/>
  <c r="K21" i="1"/>
  <c r="S21" i="1"/>
  <c r="L21" i="1" s="1"/>
  <c r="K19" i="1"/>
  <c r="S19" i="1"/>
  <c r="L19" i="1" s="1"/>
  <c r="K15" i="1"/>
  <c r="K29" i="1" s="1"/>
  <c r="S15" i="1"/>
  <c r="L15" i="1" s="1"/>
  <c r="L29" i="1" s="1"/>
  <c r="K13" i="1"/>
  <c r="S13" i="1"/>
  <c r="L13" i="1" s="1"/>
  <c r="I29" i="1"/>
  <c r="M12" i="1"/>
  <c r="K23" i="1" l="1"/>
  <c r="K31" i="1" s="1"/>
  <c r="M31" i="1" s="1"/>
  <c r="J25" i="1"/>
  <c r="J33" i="1" s="1"/>
  <c r="J47" i="1" s="1"/>
  <c r="L25" i="1"/>
  <c r="M18" i="1"/>
  <c r="I33" i="1"/>
  <c r="I47" i="1" s="1"/>
  <c r="I48" i="1" s="1"/>
  <c r="I51" i="1" s="1"/>
  <c r="I53" i="1" s="1"/>
  <c r="L28" i="1"/>
  <c r="K28" i="1"/>
  <c r="M23" i="1"/>
  <c r="K20" i="1"/>
  <c r="M20" i="1" s="1"/>
  <c r="L30" i="1"/>
  <c r="M19" i="1"/>
  <c r="M21" i="1"/>
  <c r="M15" i="1"/>
  <c r="M29" i="1"/>
  <c r="M13" i="1"/>
  <c r="K25" i="1" l="1"/>
  <c r="M25" i="1" s="1"/>
  <c r="L33" i="1"/>
  <c r="L47" i="1" s="1"/>
  <c r="L48" i="1" s="1"/>
  <c r="I55" i="1"/>
  <c r="M28" i="1"/>
  <c r="K30" i="1"/>
  <c r="M30" i="1" s="1"/>
  <c r="J48" i="1"/>
  <c r="K33" i="1" l="1"/>
  <c r="J51" i="1"/>
  <c r="L51" i="1"/>
  <c r="K47" i="1" l="1"/>
  <c r="M47" i="1" s="1"/>
  <c r="M33" i="1"/>
  <c r="L53" i="1"/>
  <c r="L55" i="1" s="1"/>
  <c r="J53" i="1"/>
  <c r="K48" i="1" l="1"/>
  <c r="M48" i="1" s="1"/>
  <c r="J55" i="1"/>
  <c r="L57" i="1"/>
  <c r="L59" i="1" s="1"/>
  <c r="K51" i="1" l="1"/>
  <c r="K53" i="1" s="1"/>
  <c r="L63" i="1"/>
  <c r="L65" i="1"/>
  <c r="J57" i="1"/>
  <c r="J59" i="1" s="1"/>
  <c r="M51" i="1"/>
  <c r="N52" i="1" s="1"/>
  <c r="J63" i="1" l="1"/>
  <c r="J65" i="1"/>
  <c r="N53" i="1"/>
  <c r="N55" i="1" s="1"/>
  <c r="K55" i="1"/>
  <c r="M53" i="1"/>
  <c r="I57" i="1"/>
  <c r="I59" i="1" l="1"/>
  <c r="I63" i="1" s="1"/>
  <c r="K57" i="1"/>
  <c r="M57" i="1" s="1"/>
  <c r="M55" i="1"/>
  <c r="N56" i="1" l="1"/>
  <c r="N57" i="1"/>
  <c r="K59" i="1"/>
  <c r="I65" i="1"/>
  <c r="K63" i="1" l="1"/>
  <c r="K65" i="1"/>
  <c r="M59" i="1"/>
  <c r="M63" i="1" l="1"/>
  <c r="M65" i="1"/>
</calcChain>
</file>

<file path=xl/sharedStrings.xml><?xml version="1.0" encoding="utf-8"?>
<sst xmlns="http://schemas.openxmlformats.org/spreadsheetml/2006/main" count="99" uniqueCount="77">
  <si>
    <t>Total Salary and Wages</t>
  </si>
  <si>
    <t>Materials and Supplies</t>
  </si>
  <si>
    <t>Total Other Direct Costs</t>
  </si>
  <si>
    <t xml:space="preserve"> </t>
  </si>
  <si>
    <t>mos.</t>
  </si>
  <si>
    <t>Base Year</t>
  </si>
  <si>
    <t>Research Engineer / Scientist</t>
  </si>
  <si>
    <t>Months/Hours</t>
  </si>
  <si>
    <t>Enter ICT Project Title here</t>
  </si>
  <si>
    <t xml:space="preserve">Hourly Research Assistants </t>
  </si>
  <si>
    <t>Research Assistants - Undergraduate Students</t>
  </si>
  <si>
    <t>Total Personnel Costs</t>
  </si>
  <si>
    <t xml:space="preserve">Principal Investigator: </t>
  </si>
  <si>
    <t xml:space="preserve">Project Period: </t>
  </si>
  <si>
    <t xml:space="preserve">Sponsor:  </t>
  </si>
  <si>
    <t xml:space="preserve">University/Organization Requesting ICT Funds:  </t>
  </si>
  <si>
    <t xml:space="preserve">Title:  </t>
  </si>
  <si>
    <t>Illinois Department of Transportation (IDOT) through Illinois Center for Transportation (ICT)</t>
  </si>
  <si>
    <t>Enter PI Name here</t>
  </si>
  <si>
    <t xml:space="preserve">Fiscal Year (FY) Budget: </t>
  </si>
  <si>
    <t>^</t>
  </si>
  <si>
    <t>*</t>
  </si>
  <si>
    <t>4% Year-Over-Year Increase Applied</t>
  </si>
  <si>
    <t>Emeritus PI/Co-PI's name here</t>
  </si>
  <si>
    <t>Co-PI's name here</t>
  </si>
  <si>
    <t>PI's name here</t>
  </si>
  <si>
    <t>Research Assistants - Graduate Students</t>
  </si>
  <si>
    <t>Total Direct Costs (TDC)</t>
  </si>
  <si>
    <t>Senior Personnel</t>
  </si>
  <si>
    <t>Other Personnel</t>
  </si>
  <si>
    <t>Travel ^</t>
  </si>
  <si>
    <t>Other Direct Costs</t>
  </si>
  <si>
    <t>Indirect Costs</t>
  </si>
  <si>
    <t>Total Indirect Costs</t>
  </si>
  <si>
    <r>
      <t>Required Cost Share Split by FY (</t>
    </r>
    <r>
      <rPr>
        <b/>
        <sz val="12"/>
        <rFont val="Arial"/>
        <family val="2"/>
      </rPr>
      <t>Must = 25% of Total Project Costs)</t>
    </r>
  </si>
  <si>
    <t>COSTS REQUESTED FROM ICT / IDOT</t>
  </si>
  <si>
    <r>
      <t>Total ICT / IDOT Costs</t>
    </r>
    <r>
      <rPr>
        <b/>
        <i/>
        <sz val="14"/>
        <rFont val="Arial"/>
        <family val="2"/>
      </rPr>
      <t xml:space="preserve"> </t>
    </r>
    <r>
      <rPr>
        <b/>
        <i/>
        <sz val="12"/>
        <rFont val="Arial"/>
        <family val="2"/>
      </rPr>
      <t>(Must = 75% of Total Project Costs)</t>
    </r>
  </si>
  <si>
    <t>hrs.</t>
  </si>
  <si>
    <t>Fringe Benefits of Subawardee</t>
  </si>
  <si>
    <r>
      <t xml:space="preserve">Academic: </t>
    </r>
    <r>
      <rPr>
        <i/>
        <sz val="12"/>
        <color rgb="FFFF0000"/>
        <rFont val="Arial"/>
        <family val="2"/>
      </rPr>
      <t>(Enter -------&gt;)</t>
    </r>
  </si>
  <si>
    <r>
      <t xml:space="preserve">Emeritus:   </t>
    </r>
    <r>
      <rPr>
        <i/>
        <sz val="12"/>
        <color rgb="FFFF0000"/>
        <rFont val="Arial"/>
        <family val="2"/>
      </rPr>
      <t>(Enter -------&gt;)</t>
    </r>
  </si>
  <si>
    <r>
      <t xml:space="preserve">RA Fringe: </t>
    </r>
    <r>
      <rPr>
        <i/>
        <sz val="12"/>
        <color rgb="FFFF0000"/>
        <rFont val="Arial"/>
        <family val="2"/>
      </rPr>
      <t>(Enter -------&gt;)</t>
    </r>
  </si>
  <si>
    <r>
      <t xml:space="preserve">Hourly:      </t>
    </r>
    <r>
      <rPr>
        <i/>
        <sz val="12"/>
        <color rgb="FFFF0000"/>
        <rFont val="Arial"/>
        <family val="2"/>
      </rPr>
      <t xml:space="preserve"> (Enter -------&gt;)</t>
    </r>
  </si>
  <si>
    <t>Enter University / Organization</t>
  </si>
  <si>
    <t>Subaward Cost Share as a % of Total Project Budget (Must &gt; 25.0%)</t>
  </si>
  <si>
    <r>
      <t xml:space="preserve">These items require approval prior to purchase/travel.  Approval forms can be found at </t>
    </r>
    <r>
      <rPr>
        <u/>
        <sz val="12"/>
        <color rgb="FF0000FF"/>
        <rFont val="Arial"/>
        <family val="2"/>
      </rPr>
      <t>http://ict.illinois.edu/research/formsguidelines/</t>
    </r>
    <r>
      <rPr>
        <sz val="12"/>
        <rFont val="Arial"/>
        <family val="2"/>
      </rPr>
      <t>.</t>
    </r>
  </si>
  <si>
    <t>ICT RESEARCH PROJECT SUBAWARD BUDGET TEMPLATE</t>
  </si>
  <si>
    <t>MTDC: Base Costs</t>
  </si>
  <si>
    <r>
      <t xml:space="preserve">TOTAL SUBAWARD COSTS </t>
    </r>
    <r>
      <rPr>
        <b/>
        <sz val="12"/>
        <rFont val="Arial"/>
        <family val="2"/>
      </rPr>
      <t>(Total ICT / IDOT Costs + Required Cost Share)</t>
    </r>
  </si>
  <si>
    <t>TOTAL PROJECT COSTS</t>
  </si>
  <si>
    <t>Student Tuition</t>
  </si>
  <si>
    <t>Services</t>
  </si>
  <si>
    <t>Total Project Costs</t>
  </si>
  <si>
    <t xml:space="preserve">Cost Share </t>
  </si>
  <si>
    <t>Equipment ($5,000 and above) ^</t>
  </si>
  <si>
    <t>Expensed Equipment ($500 - $4,999)</t>
  </si>
  <si>
    <t>*Prefilled salaries and fringe amounts are approximations</t>
  </si>
  <si>
    <t xml:space="preserve">and may not reflect the actual amount charged to the project. </t>
  </si>
  <si>
    <t>Monthly Salary / Hourly Wage Input Section*</t>
  </si>
  <si>
    <t>Please update accordingly</t>
  </si>
  <si>
    <t>FY26</t>
  </si>
  <si>
    <t>Jul'25-Jun'26</t>
  </si>
  <si>
    <t>FY27</t>
  </si>
  <si>
    <t>Jul'26-Jun'27</t>
  </si>
  <si>
    <r>
      <t xml:space="preserve">Facilities and Administration (F&amp;A) </t>
    </r>
    <r>
      <rPr>
        <b/>
        <i/>
        <sz val="12"/>
        <rFont val="Arial"/>
        <family val="2"/>
      </rPr>
      <t>(capped at 42.97% of MTDC)</t>
    </r>
  </si>
  <si>
    <r>
      <t xml:space="preserve">Unrecovered Indirect Cost </t>
    </r>
    <r>
      <rPr>
        <b/>
        <i/>
        <sz val="12"/>
        <rFont val="Arial"/>
        <family val="2"/>
      </rPr>
      <t xml:space="preserve">(Approved Indirect Cost Rate ___% </t>
    </r>
    <r>
      <rPr>
        <b/>
        <i/>
        <u/>
        <sz val="12"/>
        <rFont val="Arial"/>
        <family val="2"/>
      </rPr>
      <t>less</t>
    </r>
    <r>
      <rPr>
        <b/>
        <i/>
        <sz val="12"/>
        <rFont val="Arial"/>
        <family val="2"/>
      </rPr>
      <t xml:space="preserve"> Applied F&amp;A rate of 42.97% of MTDC)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Applies Towards Cost Share Only</t>
    </r>
  </si>
  <si>
    <t>FY28</t>
  </si>
  <si>
    <t>Jul'27-Jun'28</t>
  </si>
  <si>
    <t>Enter start - end dates here, (ex. August 16, 2025 - December 31, 2027)</t>
  </si>
  <si>
    <t>FY2026 - FY2029 *</t>
  </si>
  <si>
    <t>FY29</t>
  </si>
  <si>
    <t>FY26 - FY29</t>
  </si>
  <si>
    <t>Fiscal Years (FYs) span a 12-month period from July 1 of one year until June 30 of the next year.  Each FY is numbered by the year that it ends (ex. FY26 ends on 6/30/26).</t>
  </si>
  <si>
    <t>Jul'28-Jun'29</t>
  </si>
  <si>
    <t>Jul'25-Jun'29</t>
  </si>
  <si>
    <t>Postdoctoral Research Associate</t>
  </si>
  <si>
    <t xml:space="preserve">UIUC F&amp;A (42.97%) Charged on first $50k of Subaward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</si>
</sst>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0.0%"/>
  </numFmts>
  <fonts count="2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i/>
      <sz val="14"/>
      <name val="Arial"/>
      <family val="2"/>
    </font>
    <font>
      <u val="singleAccounting"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u val="singleAccounting"/>
      <sz val="12"/>
      <name val="Arial"/>
      <family val="2"/>
    </font>
    <font>
      <b/>
      <i/>
      <sz val="12"/>
      <name val="Arial"/>
      <family val="2"/>
    </font>
    <font>
      <u/>
      <sz val="12"/>
      <color rgb="FF0000FF"/>
      <name val="Arial"/>
      <family val="2"/>
    </font>
    <font>
      <b/>
      <i/>
      <u/>
      <sz val="12"/>
      <name val="Arial"/>
      <family val="2"/>
    </font>
    <font>
      <i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0"/>
      <name val="Arial"/>
      <family val="2"/>
    </font>
    <font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1" applyNumberFormat="1" applyFont="1"/>
    <xf numFmtId="164" fontId="5" fillId="0" borderId="0" xfId="0" applyNumberFormat="1" applyFont="1"/>
    <xf numFmtId="0" fontId="2" fillId="0" borderId="0" xfId="0" applyFont="1" applyAlignment="1">
      <alignment horizontal="left"/>
    </xf>
    <xf numFmtId="41" fontId="5" fillId="0" borderId="0" xfId="1" applyNumberFormat="1" applyFont="1"/>
    <xf numFmtId="166" fontId="2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9" xfId="2" applyNumberFormat="1" applyFont="1" applyBorder="1" applyAlignment="1">
      <alignment vertical="center"/>
    </xf>
    <xf numFmtId="166" fontId="7" fillId="0" borderId="0" xfId="2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2" fontId="6" fillId="0" borderId="3" xfId="0" applyNumberFormat="1" applyFont="1" applyBorder="1" applyAlignment="1">
      <alignment vertical="center"/>
    </xf>
    <xf numFmtId="42" fontId="6" fillId="0" borderId="0" xfId="0" applyNumberFormat="1" applyFont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6" fillId="0" borderId="7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41" fontId="14" fillId="0" borderId="3" xfId="1" applyNumberFormat="1" applyFont="1" applyBorder="1" applyAlignment="1">
      <alignment vertical="center"/>
    </xf>
    <xf numFmtId="41" fontId="14" fillId="0" borderId="0" xfId="1" applyNumberFormat="1" applyFont="1" applyBorder="1" applyAlignment="1">
      <alignment vertical="center"/>
    </xf>
    <xf numFmtId="166" fontId="12" fillId="0" borderId="5" xfId="2" applyNumberFormat="1" applyFont="1" applyBorder="1" applyAlignment="1">
      <alignment vertical="center"/>
    </xf>
    <xf numFmtId="166" fontId="12" fillId="0" borderId="0" xfId="2" applyNumberFormat="1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top" wrapText="1"/>
    </xf>
    <xf numFmtId="0" fontId="15" fillId="0" borderId="0" xfId="0" applyFont="1"/>
    <xf numFmtId="165" fontId="2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6" fontId="6" fillId="0" borderId="0" xfId="2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6" fontId="6" fillId="0" borderId="3" xfId="2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2" fontId="7" fillId="0" borderId="18" xfId="0" applyNumberFormat="1" applyFont="1" applyBorder="1" applyAlignment="1">
      <alignment vertical="center"/>
    </xf>
    <xf numFmtId="166" fontId="7" fillId="0" borderId="19" xfId="2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42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3" borderId="13" xfId="0" applyFont="1" applyFill="1" applyBorder="1" applyAlignment="1">
      <alignment horizontal="center" vertical="center"/>
    </xf>
    <xf numFmtId="42" fontId="12" fillId="3" borderId="14" xfId="0" applyNumberFormat="1" applyFont="1" applyFill="1" applyBorder="1" applyAlignment="1">
      <alignment vertical="center"/>
    </xf>
    <xf numFmtId="164" fontId="12" fillId="3" borderId="14" xfId="0" applyNumberFormat="1" applyFont="1" applyFill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166" fontId="12" fillId="3" borderId="15" xfId="2" applyNumberFormat="1" applyFont="1" applyFill="1" applyBorder="1" applyAlignment="1">
      <alignment vertical="center"/>
    </xf>
    <xf numFmtId="164" fontId="12" fillId="3" borderId="14" xfId="1" applyNumberFormat="1" applyFont="1" applyFill="1" applyBorder="1" applyAlignment="1">
      <alignment vertical="center"/>
    </xf>
    <xf numFmtId="166" fontId="7" fillId="3" borderId="17" xfId="2" applyNumberFormat="1" applyFont="1" applyFill="1" applyBorder="1" applyAlignment="1">
      <alignment vertical="center"/>
    </xf>
    <xf numFmtId="42" fontId="7" fillId="3" borderId="16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6" fontId="6" fillId="0" borderId="7" xfId="2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43" fontId="6" fillId="0" borderId="10" xfId="1" applyFont="1" applyBorder="1" applyAlignment="1">
      <alignment vertical="center"/>
    </xf>
    <xf numFmtId="166" fontId="24" fillId="0" borderId="0" xfId="2" applyNumberFormat="1" applyFont="1" applyBorder="1" applyAlignment="1">
      <alignment vertical="center"/>
    </xf>
    <xf numFmtId="43" fontId="24" fillId="0" borderId="0" xfId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166" fontId="4" fillId="0" borderId="9" xfId="2" applyNumberFormat="1" applyFont="1" applyBorder="1" applyAlignment="1">
      <alignment vertical="center"/>
    </xf>
    <xf numFmtId="166" fontId="4" fillId="3" borderId="17" xfId="2" applyNumberFormat="1" applyFont="1" applyFill="1" applyBorder="1" applyAlignment="1">
      <alignment vertical="center"/>
    </xf>
    <xf numFmtId="166" fontId="4" fillId="0" borderId="3" xfId="2" applyNumberFormat="1" applyFont="1" applyBorder="1" applyAlignment="1">
      <alignment vertical="center"/>
    </xf>
    <xf numFmtId="166" fontId="4" fillId="0" borderId="0" xfId="2" applyNumberFormat="1" applyFont="1" applyBorder="1" applyAlignment="1">
      <alignment vertical="center"/>
    </xf>
    <xf numFmtId="166" fontId="4" fillId="3" borderId="14" xfId="2" applyNumberFormat="1" applyFont="1" applyFill="1" applyBorder="1" applyAlignment="1">
      <alignment vertical="center"/>
    </xf>
    <xf numFmtId="0" fontId="13" fillId="0" borderId="0" xfId="4" applyFont="1" applyAlignment="1">
      <alignment vertical="center"/>
    </xf>
    <xf numFmtId="164" fontId="25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164" fontId="24" fillId="0" borderId="0" xfId="0" applyNumberFormat="1" applyFont="1" applyAlignment="1">
      <alignment vertical="center"/>
    </xf>
    <xf numFmtId="0" fontId="8" fillId="0" borderId="0" xfId="4" applyFont="1" applyAlignment="1">
      <alignment vertical="center"/>
    </xf>
    <xf numFmtId="42" fontId="6" fillId="0" borderId="14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166" fontId="12" fillId="0" borderId="15" xfId="2" applyNumberFormat="1" applyFont="1" applyFill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43" fontId="6" fillId="0" borderId="14" xfId="0" applyNumberFormat="1" applyFont="1" applyBorder="1" applyAlignment="1">
      <alignment vertical="center"/>
    </xf>
    <xf numFmtId="166" fontId="7" fillId="0" borderId="17" xfId="2" applyNumberFormat="1" applyFont="1" applyFill="1" applyBorder="1" applyAlignment="1">
      <alignment vertical="center"/>
    </xf>
    <xf numFmtId="166" fontId="4" fillId="0" borderId="17" xfId="2" applyNumberFormat="1" applyFont="1" applyBorder="1" applyAlignment="1">
      <alignment vertical="center"/>
    </xf>
    <xf numFmtId="166" fontId="7" fillId="0" borderId="14" xfId="2" applyNumberFormat="1" applyFont="1" applyBorder="1" applyAlignment="1">
      <alignment vertical="center"/>
    </xf>
    <xf numFmtId="42" fontId="7" fillId="2" borderId="16" xfId="0" applyNumberFormat="1" applyFont="1" applyFill="1" applyBorder="1" applyAlignment="1">
      <alignment vertical="center"/>
    </xf>
    <xf numFmtId="166" fontId="12" fillId="3" borderId="14" xfId="2" applyNumberFormat="1" applyFont="1" applyFill="1" applyBorder="1" applyAlignment="1">
      <alignment vertical="center"/>
    </xf>
    <xf numFmtId="41" fontId="18" fillId="3" borderId="14" xfId="1" applyNumberFormat="1" applyFont="1" applyFill="1" applyBorder="1" applyAlignment="1">
      <alignment vertical="center"/>
    </xf>
    <xf numFmtId="166" fontId="7" fillId="3" borderId="20" xfId="2" applyNumberFormat="1" applyFont="1" applyFill="1" applyBorder="1" applyAlignment="1">
      <alignment vertical="center"/>
    </xf>
    <xf numFmtId="41" fontId="14" fillId="3" borderId="0" xfId="1" applyNumberFormat="1" applyFont="1" applyFill="1" applyBorder="1" applyAlignment="1">
      <alignment vertical="center"/>
    </xf>
    <xf numFmtId="164" fontId="12" fillId="3" borderId="0" xfId="0" applyNumberFormat="1" applyFont="1" applyFill="1" applyAlignment="1">
      <alignment vertical="center"/>
    </xf>
    <xf numFmtId="164" fontId="13" fillId="0" borderId="0" xfId="1" applyNumberFormat="1" applyFont="1" applyAlignment="1">
      <alignment vertical="center"/>
    </xf>
    <xf numFmtId="166" fontId="26" fillId="0" borderId="8" xfId="2" applyNumberFormat="1" applyFont="1" applyBorder="1" applyAlignment="1">
      <alignment vertical="center"/>
    </xf>
    <xf numFmtId="164" fontId="26" fillId="0" borderId="8" xfId="1" applyNumberFormat="1" applyFont="1" applyBorder="1" applyAlignment="1">
      <alignment vertical="center"/>
    </xf>
    <xf numFmtId="10" fontId="26" fillId="0" borderId="0" xfId="3" applyNumberFormat="1" applyFont="1" applyAlignment="1">
      <alignment horizontal="left" vertical="center"/>
    </xf>
    <xf numFmtId="43" fontId="26" fillId="0" borderId="11" xfId="1" applyFont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2"/>
  <sheetViews>
    <sheetView tabSelected="1" zoomScale="70" zoomScaleNormal="70" zoomScaleSheetLayoutView="70" workbookViewId="0">
      <pane ySplit="10" topLeftCell="A13" activePane="bottomLeft" state="frozen"/>
      <selection pane="bottomLeft" activeCell="C31" sqref="C31"/>
    </sheetView>
  </sheetViews>
  <sheetFormatPr defaultColWidth="9.140625" defaultRowHeight="18" x14ac:dyDescent="0.25"/>
  <cols>
    <col min="1" max="1" width="6.7109375" style="1" customWidth="1"/>
    <col min="2" max="2" width="35.7109375" style="1" customWidth="1"/>
    <col min="3" max="3" width="23.28515625" style="1" customWidth="1"/>
    <col min="4" max="7" width="7.28515625" style="1" customWidth="1"/>
    <col min="8" max="8" width="9.85546875" style="1" customWidth="1"/>
    <col min="9" max="13" width="15.28515625" style="1" customWidth="1"/>
    <col min="14" max="14" width="16" style="1" customWidth="1"/>
    <col min="15" max="15" width="5.42578125" style="1" customWidth="1"/>
    <col min="16" max="19" width="14.28515625" style="1" customWidth="1"/>
    <col min="20" max="16384" width="9.140625" style="1"/>
  </cols>
  <sheetData>
    <row r="1" spans="1:19" ht="32.65" customHeight="1" x14ac:dyDescent="0.35">
      <c r="A1" s="132" t="s">
        <v>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26"/>
    </row>
    <row r="2" spans="1:19" ht="23.25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9" ht="18.75" x14ac:dyDescent="0.3">
      <c r="A3" s="136" t="s">
        <v>14</v>
      </c>
      <c r="B3" s="136"/>
      <c r="C3" s="4" t="s">
        <v>17</v>
      </c>
    </row>
    <row r="4" spans="1:19" ht="38.450000000000003" customHeight="1" x14ac:dyDescent="0.3">
      <c r="A4" s="135" t="s">
        <v>15</v>
      </c>
      <c r="B4" s="135"/>
      <c r="C4" s="4" t="s">
        <v>43</v>
      </c>
    </row>
    <row r="5" spans="1:19" ht="18.75" x14ac:dyDescent="0.3">
      <c r="A5" s="136" t="s">
        <v>12</v>
      </c>
      <c r="B5" s="136"/>
      <c r="C5" s="4" t="s">
        <v>18</v>
      </c>
    </row>
    <row r="6" spans="1:19" ht="18.75" x14ac:dyDescent="0.3">
      <c r="A6" s="136" t="s">
        <v>16</v>
      </c>
      <c r="B6" s="136"/>
      <c r="C6" s="4" t="s">
        <v>8</v>
      </c>
    </row>
    <row r="7" spans="1:19" ht="19.5" thickBot="1" x14ac:dyDescent="0.35">
      <c r="A7" s="136" t="s">
        <v>13</v>
      </c>
      <c r="B7" s="136"/>
      <c r="C7" s="4" t="s">
        <v>68</v>
      </c>
    </row>
    <row r="8" spans="1:19" ht="36" customHeight="1" x14ac:dyDescent="0.25">
      <c r="D8" s="12"/>
      <c r="E8" s="12"/>
      <c r="F8" s="12"/>
      <c r="G8" s="12"/>
      <c r="H8" s="12"/>
      <c r="I8" s="12"/>
      <c r="J8" s="12"/>
      <c r="K8" s="12"/>
      <c r="L8" s="12"/>
      <c r="M8" s="124" t="s">
        <v>52</v>
      </c>
      <c r="N8" s="133" t="s">
        <v>53</v>
      </c>
      <c r="O8" s="60"/>
    </row>
    <row r="9" spans="1:19" x14ac:dyDescent="0.25">
      <c r="A9" s="136" t="s">
        <v>19</v>
      </c>
      <c r="B9" s="136"/>
      <c r="C9" s="50" t="s">
        <v>69</v>
      </c>
      <c r="D9" s="127" t="s">
        <v>7</v>
      </c>
      <c r="E9" s="127"/>
      <c r="F9" s="127"/>
      <c r="G9" s="127"/>
      <c r="H9" s="12"/>
      <c r="I9" s="126" t="s">
        <v>35</v>
      </c>
      <c r="J9" s="127"/>
      <c r="K9" s="127"/>
      <c r="L9" s="128"/>
      <c r="M9" s="125"/>
      <c r="N9" s="134"/>
      <c r="O9" s="60"/>
      <c r="P9" s="129" t="s">
        <v>58</v>
      </c>
      <c r="Q9" s="130"/>
      <c r="R9" s="130"/>
      <c r="S9" s="131"/>
    </row>
    <row r="10" spans="1:19" s="17" customFormat="1" ht="20.25" x14ac:dyDescent="0.2">
      <c r="A10" s="19"/>
      <c r="B10" s="19"/>
      <c r="D10" s="29" t="s">
        <v>60</v>
      </c>
      <c r="E10" s="29" t="s">
        <v>62</v>
      </c>
      <c r="F10" s="29" t="s">
        <v>66</v>
      </c>
      <c r="G10" s="29" t="s">
        <v>70</v>
      </c>
      <c r="H10" s="20"/>
      <c r="I10" s="82" t="s">
        <v>60</v>
      </c>
      <c r="J10" s="82" t="s">
        <v>62</v>
      </c>
      <c r="K10" s="82" t="s">
        <v>66</v>
      </c>
      <c r="L10" s="29" t="s">
        <v>70</v>
      </c>
      <c r="M10" s="114" t="s">
        <v>71</v>
      </c>
      <c r="N10" s="115" t="s">
        <v>71</v>
      </c>
      <c r="O10" s="29"/>
      <c r="P10" s="53" t="s">
        <v>60</v>
      </c>
      <c r="Q10" s="53" t="s">
        <v>62</v>
      </c>
      <c r="R10" s="74" t="s">
        <v>66</v>
      </c>
      <c r="S10" s="74" t="s">
        <v>70</v>
      </c>
    </row>
    <row r="11" spans="1:19" s="17" customFormat="1" ht="18.75" x14ac:dyDescent="0.2">
      <c r="A11" s="118" t="s">
        <v>28</v>
      </c>
      <c r="B11" s="118"/>
      <c r="D11" s="20"/>
      <c r="E11" s="20"/>
      <c r="F11" s="20"/>
      <c r="G11" s="20"/>
      <c r="H11" s="20"/>
      <c r="I11" s="25" t="s">
        <v>61</v>
      </c>
      <c r="J11" s="25" t="s">
        <v>63</v>
      </c>
      <c r="K11" s="25" t="s">
        <v>67</v>
      </c>
      <c r="L11" s="24" t="s">
        <v>73</v>
      </c>
      <c r="M11" s="63" t="s">
        <v>74</v>
      </c>
      <c r="N11" s="116" t="s">
        <v>74</v>
      </c>
      <c r="O11" s="117"/>
      <c r="P11" s="75" t="s">
        <v>5</v>
      </c>
      <c r="Q11" s="119" t="s">
        <v>22</v>
      </c>
      <c r="R11" s="119"/>
      <c r="S11" s="120"/>
    </row>
    <row r="12" spans="1:19" s="17" customFormat="1" ht="18.75" x14ac:dyDescent="0.2">
      <c r="A12" s="21"/>
      <c r="B12" s="30" t="s">
        <v>25</v>
      </c>
      <c r="C12" s="31"/>
      <c r="D12" s="52">
        <v>0</v>
      </c>
      <c r="E12" s="52">
        <v>0</v>
      </c>
      <c r="F12" s="52">
        <v>0</v>
      </c>
      <c r="G12" s="52">
        <v>0</v>
      </c>
      <c r="H12" s="31" t="s">
        <v>4</v>
      </c>
      <c r="I12" s="32">
        <f t="shared" ref="I12:L15" si="0">+P12*(D12)</f>
        <v>0</v>
      </c>
      <c r="J12" s="32">
        <f t="shared" si="0"/>
        <v>0</v>
      </c>
      <c r="K12" s="32">
        <f t="shared" si="0"/>
        <v>0</v>
      </c>
      <c r="L12" s="33">
        <f t="shared" si="0"/>
        <v>0</v>
      </c>
      <c r="M12" s="64">
        <f>SUM(I12:L12)</f>
        <v>0</v>
      </c>
      <c r="N12" s="94">
        <v>0</v>
      </c>
      <c r="O12" s="33"/>
      <c r="P12" s="110">
        <v>10000</v>
      </c>
      <c r="Q12" s="54">
        <f t="shared" ref="Q12:S12" si="1">P12*1.04</f>
        <v>10400</v>
      </c>
      <c r="R12" s="54">
        <f t="shared" si="1"/>
        <v>10816</v>
      </c>
      <c r="S12" s="76">
        <f t="shared" si="1"/>
        <v>11248.640000000001</v>
      </c>
    </row>
    <row r="13" spans="1:19" s="17" customFormat="1" ht="18.75" x14ac:dyDescent="0.2">
      <c r="A13" s="21"/>
      <c r="B13" s="30" t="s">
        <v>24</v>
      </c>
      <c r="C13" s="31"/>
      <c r="D13" s="52">
        <v>0</v>
      </c>
      <c r="E13" s="52">
        <v>0</v>
      </c>
      <c r="F13" s="52">
        <v>0</v>
      </c>
      <c r="G13" s="52">
        <v>0</v>
      </c>
      <c r="H13" s="31" t="s">
        <v>4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37">
        <f t="shared" si="0"/>
        <v>0</v>
      </c>
      <c r="M13" s="65">
        <f>SUM(I13:L13)</f>
        <v>0</v>
      </c>
      <c r="N13" s="95">
        <v>0</v>
      </c>
      <c r="O13" s="35"/>
      <c r="P13" s="111">
        <v>8000</v>
      </c>
      <c r="Q13" s="37">
        <f t="shared" ref="Q13:Q14" si="2">P13*1.04</f>
        <v>8320</v>
      </c>
      <c r="R13" s="37">
        <f t="shared" ref="R13:R14" si="3">Q13*1.04</f>
        <v>8652.8000000000011</v>
      </c>
      <c r="S13" s="42">
        <f t="shared" ref="S13:S14" si="4">R13*1.04</f>
        <v>8998.9120000000021</v>
      </c>
    </row>
    <row r="14" spans="1:19" s="17" customFormat="1" ht="18.75" x14ac:dyDescent="0.2">
      <c r="A14" s="21"/>
      <c r="B14" s="30" t="s">
        <v>24</v>
      </c>
      <c r="C14" s="31"/>
      <c r="D14" s="52">
        <v>0</v>
      </c>
      <c r="E14" s="52">
        <v>0</v>
      </c>
      <c r="F14" s="52">
        <v>0</v>
      </c>
      <c r="G14" s="52">
        <v>0</v>
      </c>
      <c r="H14" s="31" t="s">
        <v>4</v>
      </c>
      <c r="I14" s="43">
        <f t="shared" si="0"/>
        <v>0</v>
      </c>
      <c r="J14" s="43">
        <f t="shared" si="0"/>
        <v>0</v>
      </c>
      <c r="K14" s="43">
        <f t="shared" si="0"/>
        <v>0</v>
      </c>
      <c r="L14" s="37">
        <f t="shared" si="0"/>
        <v>0</v>
      </c>
      <c r="M14" s="65">
        <f>SUM(I14:L14)</f>
        <v>0</v>
      </c>
      <c r="N14" s="95">
        <v>0</v>
      </c>
      <c r="O14" s="35"/>
      <c r="P14" s="111">
        <v>8000</v>
      </c>
      <c r="Q14" s="37">
        <f t="shared" si="2"/>
        <v>8320</v>
      </c>
      <c r="R14" s="37">
        <f t="shared" si="3"/>
        <v>8652.8000000000011</v>
      </c>
      <c r="S14" s="42">
        <f t="shared" si="4"/>
        <v>8998.9120000000021</v>
      </c>
    </row>
    <row r="15" spans="1:19" s="17" customFormat="1" ht="18.75" x14ac:dyDescent="0.2">
      <c r="A15" s="21"/>
      <c r="B15" s="30" t="s">
        <v>23</v>
      </c>
      <c r="C15" s="31"/>
      <c r="D15" s="52">
        <v>0</v>
      </c>
      <c r="E15" s="52">
        <v>0</v>
      </c>
      <c r="F15" s="52">
        <v>0</v>
      </c>
      <c r="G15" s="52">
        <v>0</v>
      </c>
      <c r="H15" s="31" t="s">
        <v>4</v>
      </c>
      <c r="I15" s="43">
        <f t="shared" si="0"/>
        <v>0</v>
      </c>
      <c r="J15" s="43">
        <f t="shared" si="0"/>
        <v>0</v>
      </c>
      <c r="K15" s="43">
        <f t="shared" si="0"/>
        <v>0</v>
      </c>
      <c r="L15" s="37">
        <f t="shared" si="0"/>
        <v>0</v>
      </c>
      <c r="M15" s="65">
        <f>SUM(I15:L15)</f>
        <v>0</v>
      </c>
      <c r="N15" s="95">
        <v>0</v>
      </c>
      <c r="O15" s="35"/>
      <c r="P15" s="111">
        <v>8000</v>
      </c>
      <c r="Q15" s="37">
        <f>P15*1.04</f>
        <v>8320</v>
      </c>
      <c r="R15" s="37">
        <f>Q15*1.04</f>
        <v>8652.8000000000011</v>
      </c>
      <c r="S15" s="42">
        <f>R15*1.04</f>
        <v>8998.9120000000021</v>
      </c>
    </row>
    <row r="16" spans="1:19" s="17" customFormat="1" ht="18.75" x14ac:dyDescent="0.2">
      <c r="A16" s="21"/>
      <c r="B16" s="21"/>
      <c r="D16" s="51"/>
      <c r="E16" s="51"/>
      <c r="F16" s="51"/>
      <c r="G16" s="51"/>
      <c r="I16" s="22"/>
      <c r="J16" s="22"/>
      <c r="K16" s="22"/>
      <c r="L16" s="18"/>
      <c r="M16" s="66"/>
      <c r="N16" s="96"/>
      <c r="O16" s="18"/>
      <c r="P16" s="77"/>
      <c r="Q16" s="37"/>
      <c r="R16" s="37"/>
      <c r="S16" s="42"/>
    </row>
    <row r="17" spans="1:19" s="17" customFormat="1" ht="18.75" x14ac:dyDescent="0.2">
      <c r="A17" s="118" t="s">
        <v>29</v>
      </c>
      <c r="B17" s="118"/>
      <c r="D17" s="51"/>
      <c r="E17" s="51"/>
      <c r="F17" s="51"/>
      <c r="G17" s="51"/>
      <c r="I17" s="22"/>
      <c r="J17" s="22"/>
      <c r="K17" s="22"/>
      <c r="L17" s="18"/>
      <c r="M17" s="66"/>
      <c r="N17" s="96"/>
      <c r="P17" s="77"/>
      <c r="Q17" s="37"/>
      <c r="R17" s="37"/>
      <c r="S17" s="42"/>
    </row>
    <row r="18" spans="1:19" s="31" customFormat="1" ht="15.75" x14ac:dyDescent="0.2">
      <c r="A18" s="30"/>
      <c r="B18" s="30" t="s">
        <v>75</v>
      </c>
      <c r="D18" s="52">
        <v>0</v>
      </c>
      <c r="E18" s="52">
        <v>0</v>
      </c>
      <c r="F18" s="52">
        <v>0</v>
      </c>
      <c r="G18" s="52">
        <v>0</v>
      </c>
      <c r="H18" s="31" t="s">
        <v>4</v>
      </c>
      <c r="I18" s="34">
        <f t="shared" ref="I18:L21" si="5">+P18*(D18)*$A18</f>
        <v>0</v>
      </c>
      <c r="J18" s="34">
        <f t="shared" si="5"/>
        <v>0</v>
      </c>
      <c r="K18" s="34">
        <f t="shared" si="5"/>
        <v>0</v>
      </c>
      <c r="L18" s="34">
        <f t="shared" si="5"/>
        <v>0</v>
      </c>
      <c r="M18" s="65">
        <f>SUM(I18:L18)</f>
        <v>0</v>
      </c>
      <c r="N18" s="95">
        <v>0</v>
      </c>
      <c r="O18" s="35"/>
      <c r="P18" s="111">
        <v>5400</v>
      </c>
      <c r="Q18" s="37">
        <f>P18*1.04</f>
        <v>5616</v>
      </c>
      <c r="R18" s="37">
        <f t="shared" ref="R18:S18" si="6">Q18*1.04</f>
        <v>5840.64</v>
      </c>
      <c r="S18" s="42">
        <f t="shared" si="6"/>
        <v>6074.2656000000006</v>
      </c>
    </row>
    <row r="19" spans="1:19" s="31" customFormat="1" ht="15.75" x14ac:dyDescent="0.2">
      <c r="A19" s="30">
        <v>1</v>
      </c>
      <c r="B19" s="30" t="s">
        <v>6</v>
      </c>
      <c r="D19" s="52">
        <v>0</v>
      </c>
      <c r="E19" s="52">
        <v>0</v>
      </c>
      <c r="F19" s="52">
        <v>0</v>
      </c>
      <c r="G19" s="52">
        <v>0</v>
      </c>
      <c r="H19" s="31" t="s">
        <v>4</v>
      </c>
      <c r="I19" s="34">
        <f t="shared" si="5"/>
        <v>0</v>
      </c>
      <c r="J19" s="34">
        <f t="shared" si="5"/>
        <v>0</v>
      </c>
      <c r="K19" s="34">
        <f t="shared" si="5"/>
        <v>0</v>
      </c>
      <c r="L19" s="34">
        <f t="shared" si="5"/>
        <v>0</v>
      </c>
      <c r="M19" s="65">
        <f t="shared" ref="M19:M21" si="7">SUM(I19:L19)</f>
        <v>0</v>
      </c>
      <c r="N19" s="95">
        <v>0</v>
      </c>
      <c r="O19" s="35"/>
      <c r="P19" s="111">
        <v>7400</v>
      </c>
      <c r="Q19" s="37">
        <f t="shared" ref="Q19:S21" si="8">P19*1.04</f>
        <v>7696</v>
      </c>
      <c r="R19" s="37">
        <f t="shared" si="8"/>
        <v>8003.84</v>
      </c>
      <c r="S19" s="42">
        <f t="shared" si="8"/>
        <v>8323.9935999999998</v>
      </c>
    </row>
    <row r="20" spans="1:19" s="31" customFormat="1" ht="15.75" x14ac:dyDescent="0.2">
      <c r="A20" s="30"/>
      <c r="B20" s="30" t="s">
        <v>10</v>
      </c>
      <c r="D20" s="52">
        <v>0</v>
      </c>
      <c r="E20" s="52">
        <v>0</v>
      </c>
      <c r="F20" s="52">
        <v>0</v>
      </c>
      <c r="G20" s="52">
        <v>0</v>
      </c>
      <c r="H20" s="31" t="s">
        <v>4</v>
      </c>
      <c r="I20" s="34">
        <f t="shared" si="5"/>
        <v>0</v>
      </c>
      <c r="J20" s="34">
        <f t="shared" si="5"/>
        <v>0</v>
      </c>
      <c r="K20" s="34">
        <f t="shared" si="5"/>
        <v>0</v>
      </c>
      <c r="L20" s="34">
        <f t="shared" si="5"/>
        <v>0</v>
      </c>
      <c r="M20" s="65">
        <f t="shared" si="7"/>
        <v>0</v>
      </c>
      <c r="N20" s="95">
        <v>0</v>
      </c>
      <c r="O20" s="35"/>
      <c r="P20" s="111">
        <v>2668</v>
      </c>
      <c r="Q20" s="37">
        <f t="shared" si="8"/>
        <v>2774.7200000000003</v>
      </c>
      <c r="R20" s="37">
        <f t="shared" si="8"/>
        <v>2885.7088000000003</v>
      </c>
      <c r="S20" s="42">
        <f t="shared" si="8"/>
        <v>3001.1371520000002</v>
      </c>
    </row>
    <row r="21" spans="1:19" s="31" customFormat="1" ht="15.75" x14ac:dyDescent="0.2">
      <c r="A21" s="30">
        <v>1</v>
      </c>
      <c r="B21" s="30" t="s">
        <v>26</v>
      </c>
      <c r="D21" s="52">
        <v>0</v>
      </c>
      <c r="E21" s="52">
        <v>0</v>
      </c>
      <c r="F21" s="52">
        <v>0</v>
      </c>
      <c r="G21" s="52">
        <v>0</v>
      </c>
      <c r="H21" s="31" t="s">
        <v>4</v>
      </c>
      <c r="I21" s="34">
        <f t="shared" si="5"/>
        <v>0</v>
      </c>
      <c r="J21" s="34">
        <f t="shared" si="5"/>
        <v>0</v>
      </c>
      <c r="K21" s="34">
        <f t="shared" si="5"/>
        <v>0</v>
      </c>
      <c r="L21" s="34">
        <f t="shared" si="5"/>
        <v>0</v>
      </c>
      <c r="M21" s="65">
        <f t="shared" si="7"/>
        <v>0</v>
      </c>
      <c r="N21" s="95">
        <v>0</v>
      </c>
      <c r="O21" s="35"/>
      <c r="P21" s="111">
        <v>3050</v>
      </c>
      <c r="Q21" s="37">
        <f t="shared" si="8"/>
        <v>3172</v>
      </c>
      <c r="R21" s="37">
        <f t="shared" si="8"/>
        <v>3298.88</v>
      </c>
      <c r="S21" s="42">
        <f t="shared" si="8"/>
        <v>3430.8352000000004</v>
      </c>
    </row>
    <row r="22" spans="1:19" s="31" customFormat="1" ht="15.75" x14ac:dyDescent="0.2">
      <c r="A22" s="30"/>
      <c r="B22" s="30"/>
      <c r="D22" s="52"/>
      <c r="E22" s="52"/>
      <c r="F22" s="52"/>
      <c r="G22" s="52"/>
      <c r="I22" s="34"/>
      <c r="J22" s="34"/>
      <c r="K22" s="34"/>
      <c r="L22" s="35"/>
      <c r="M22" s="65"/>
      <c r="N22" s="95"/>
      <c r="O22" s="35"/>
      <c r="P22" s="77"/>
      <c r="Q22" s="37"/>
      <c r="R22" s="37"/>
      <c r="S22" s="42"/>
    </row>
    <row r="23" spans="1:19" s="31" customFormat="1" ht="15.75" x14ac:dyDescent="0.2">
      <c r="A23" s="30">
        <v>1</v>
      </c>
      <c r="B23" s="30" t="s">
        <v>9</v>
      </c>
      <c r="D23" s="52">
        <v>0</v>
      </c>
      <c r="E23" s="52">
        <v>0</v>
      </c>
      <c r="F23" s="52">
        <v>0</v>
      </c>
      <c r="G23" s="52">
        <v>0</v>
      </c>
      <c r="H23" s="31" t="s">
        <v>37</v>
      </c>
      <c r="I23" s="34">
        <f>+P23*(D23)*$A23</f>
        <v>0</v>
      </c>
      <c r="J23" s="34">
        <f>+Q23*(E23)*$A23</f>
        <v>0</v>
      </c>
      <c r="K23" s="34">
        <f>+R23*(F23)*$A23</f>
        <v>0</v>
      </c>
      <c r="L23" s="34">
        <f>+S23*(G23)*$A23</f>
        <v>0</v>
      </c>
      <c r="M23" s="65">
        <f>SUM(I23:L23)</f>
        <v>0</v>
      </c>
      <c r="N23" s="95">
        <v>0</v>
      </c>
      <c r="O23" s="35"/>
      <c r="P23" s="113">
        <v>20</v>
      </c>
      <c r="Q23" s="78">
        <f>+P23*1.04</f>
        <v>20.8</v>
      </c>
      <c r="R23" s="78">
        <f t="shared" ref="R23:S23" si="9">+Q23*1.04</f>
        <v>21.632000000000001</v>
      </c>
      <c r="S23" s="79">
        <f t="shared" si="9"/>
        <v>22.497280000000003</v>
      </c>
    </row>
    <row r="24" spans="1:19" s="31" customFormat="1" ht="17.25" x14ac:dyDescent="0.2">
      <c r="A24" s="30"/>
      <c r="D24" s="36"/>
      <c r="E24" s="36"/>
      <c r="F24" s="36"/>
      <c r="G24" s="36"/>
      <c r="I24" s="55"/>
      <c r="J24" s="34"/>
      <c r="K24" s="34"/>
      <c r="L24" s="35"/>
      <c r="M24" s="65"/>
      <c r="N24" s="95"/>
      <c r="O24" s="35"/>
      <c r="P24" s="37"/>
      <c r="Q24" s="38"/>
      <c r="R24" s="38"/>
      <c r="S24" s="38"/>
    </row>
    <row r="25" spans="1:19" s="31" customFormat="1" ht="15.75" x14ac:dyDescent="0.2">
      <c r="A25" s="30"/>
      <c r="B25" s="40" t="s">
        <v>0</v>
      </c>
      <c r="D25" s="36"/>
      <c r="E25" s="36"/>
      <c r="F25" s="36"/>
      <c r="G25" s="36"/>
      <c r="I25" s="46">
        <f>ROUND(SUM(I12:I23),0)</f>
        <v>0</v>
      </c>
      <c r="J25" s="46">
        <f t="shared" ref="J25:L25" si="10">ROUND(SUM(J12:J23),0)</f>
        <v>0</v>
      </c>
      <c r="K25" s="46">
        <f t="shared" si="10"/>
        <v>0</v>
      </c>
      <c r="L25" s="46">
        <f t="shared" si="10"/>
        <v>0</v>
      </c>
      <c r="M25" s="67">
        <f>ROUND(SUM(I25:L25),0)</f>
        <v>0</v>
      </c>
      <c r="N25" s="97">
        <f>ROUND(SUM(N12:N23),0)</f>
        <v>0</v>
      </c>
      <c r="O25" s="47"/>
      <c r="P25" s="109" t="s">
        <v>56</v>
      </c>
      <c r="Q25" s="38"/>
      <c r="R25" s="38"/>
      <c r="S25" s="38"/>
    </row>
    <row r="26" spans="1:19" s="17" customFormat="1" ht="18.75" x14ac:dyDescent="0.2">
      <c r="A26" s="21"/>
      <c r="B26" s="21"/>
      <c r="D26" s="23"/>
      <c r="E26" s="23"/>
      <c r="F26" s="23"/>
      <c r="G26" s="23"/>
      <c r="I26" s="22"/>
      <c r="J26" s="22"/>
      <c r="K26" s="22"/>
      <c r="L26" s="18"/>
      <c r="M26" s="66"/>
      <c r="N26" s="96"/>
      <c r="O26" s="18"/>
      <c r="P26" s="109" t="s">
        <v>57</v>
      </c>
      <c r="Q26" s="38"/>
      <c r="R26" s="31"/>
      <c r="S26" s="31"/>
    </row>
    <row r="27" spans="1:19" s="17" customFormat="1" ht="18.75" x14ac:dyDescent="0.2">
      <c r="A27" s="91" t="s">
        <v>38</v>
      </c>
      <c r="B27" s="91"/>
      <c r="D27" s="36"/>
      <c r="E27" s="23"/>
      <c r="F27" s="23"/>
      <c r="G27" s="23"/>
      <c r="I27" s="22"/>
      <c r="J27" s="22"/>
      <c r="K27" s="22"/>
      <c r="L27" s="18"/>
      <c r="M27" s="66"/>
      <c r="N27" s="96"/>
      <c r="O27" s="18"/>
      <c r="P27" s="30" t="s">
        <v>59</v>
      </c>
      <c r="Q27" s="31"/>
      <c r="R27" s="31"/>
      <c r="S27" s="31"/>
    </row>
    <row r="28" spans="1:19" s="31" customFormat="1" ht="15.75" x14ac:dyDescent="0.2">
      <c r="A28" s="30"/>
      <c r="B28" s="30" t="s">
        <v>39</v>
      </c>
      <c r="C28" s="112">
        <v>0.45100000000000001</v>
      </c>
      <c r="D28" s="36"/>
      <c r="E28" s="36"/>
      <c r="F28" s="36"/>
      <c r="G28" s="36"/>
      <c r="I28" s="43">
        <f>SUM(I12,I13:I14,I18:I19)*$C$28</f>
        <v>0</v>
      </c>
      <c r="J28" s="43">
        <f>SUM(J12,J13:J14,J18:J19)*$C$28</f>
        <v>0</v>
      </c>
      <c r="K28" s="43">
        <f>SUM(K12,K13:K14,K18:K19)*$C$28</f>
        <v>0</v>
      </c>
      <c r="L28" s="43">
        <f>SUM(L12,L13:L14,L18:L19)*$C$28</f>
        <v>0</v>
      </c>
      <c r="M28" s="68">
        <f>SUM(I28:L28)</f>
        <v>0</v>
      </c>
      <c r="N28" s="98">
        <f>SUM(N12,N13:N14,N18:N19)*$C$28</f>
        <v>0</v>
      </c>
      <c r="O28" s="37"/>
    </row>
    <row r="29" spans="1:19" s="31" customFormat="1" ht="15.75" x14ac:dyDescent="0.2">
      <c r="A29" s="30"/>
      <c r="B29" s="30" t="s">
        <v>40</v>
      </c>
      <c r="C29" s="112">
        <v>1.5E-3</v>
      </c>
      <c r="I29" s="34">
        <f>+I15*$C$29</f>
        <v>0</v>
      </c>
      <c r="J29" s="34">
        <f>+J15*$C$29</f>
        <v>0</v>
      </c>
      <c r="K29" s="34">
        <f>+K15*$C$29</f>
        <v>0</v>
      </c>
      <c r="L29" s="34">
        <f>+L15*$C$29</f>
        <v>0</v>
      </c>
      <c r="M29" s="68">
        <f t="shared" ref="M29:M31" si="11">SUM(I29:L29)</f>
        <v>0</v>
      </c>
      <c r="N29" s="95">
        <f>+N15*$C$29</f>
        <v>0</v>
      </c>
      <c r="O29" s="35"/>
    </row>
    <row r="30" spans="1:19" s="31" customFormat="1" ht="15.75" x14ac:dyDescent="0.2">
      <c r="A30" s="30"/>
      <c r="B30" s="30" t="s">
        <v>41</v>
      </c>
      <c r="C30" s="112">
        <v>9.7199999999999995E-2</v>
      </c>
      <c r="I30" s="34">
        <f>+SUM(I20:I21)*$C$30</f>
        <v>0</v>
      </c>
      <c r="J30" s="34">
        <f t="shared" ref="J30:K30" si="12">+SUM(J20:J21)*$C$30</f>
        <v>0</v>
      </c>
      <c r="K30" s="34">
        <f t="shared" si="12"/>
        <v>0</v>
      </c>
      <c r="L30" s="34">
        <f>+SUM(L20:L21)*$C$30</f>
        <v>0</v>
      </c>
      <c r="M30" s="68">
        <f t="shared" si="11"/>
        <v>0</v>
      </c>
      <c r="N30" s="95">
        <f>+SUM(N20:N21)*$C$30</f>
        <v>0</v>
      </c>
      <c r="O30" s="35"/>
    </row>
    <row r="31" spans="1:19" s="31" customFormat="1" ht="15.75" x14ac:dyDescent="0.2">
      <c r="A31" s="30"/>
      <c r="B31" s="30" t="s">
        <v>42</v>
      </c>
      <c r="C31" s="112">
        <v>7.6600000000000001E-2</v>
      </c>
      <c r="I31" s="34">
        <f>I23*$C$31</f>
        <v>0</v>
      </c>
      <c r="J31" s="34">
        <f t="shared" ref="J31:K31" si="13">J23*$C$31</f>
        <v>0</v>
      </c>
      <c r="K31" s="34">
        <f t="shared" si="13"/>
        <v>0</v>
      </c>
      <c r="L31" s="34">
        <f>L23*$C$31</f>
        <v>0</v>
      </c>
      <c r="M31" s="68">
        <f t="shared" si="11"/>
        <v>0</v>
      </c>
      <c r="N31" s="95">
        <f>N23*$C$31</f>
        <v>0</v>
      </c>
      <c r="O31" s="35"/>
    </row>
    <row r="32" spans="1:19" s="31" customFormat="1" ht="15.75" x14ac:dyDescent="0.2">
      <c r="A32" s="30"/>
      <c r="I32" s="34"/>
      <c r="J32" s="34"/>
      <c r="K32" s="34"/>
      <c r="L32" s="35"/>
      <c r="M32" s="65"/>
      <c r="N32" s="95"/>
      <c r="O32" s="35"/>
    </row>
    <row r="33" spans="1:19" s="31" customFormat="1" ht="15.75" x14ac:dyDescent="0.2">
      <c r="A33" s="30"/>
      <c r="B33" s="40" t="s">
        <v>11</v>
      </c>
      <c r="D33" s="36"/>
      <c r="E33" s="36"/>
      <c r="F33" s="36"/>
      <c r="G33" s="36"/>
      <c r="I33" s="46">
        <f>ROUND(SUM(I25:I31),0)</f>
        <v>0</v>
      </c>
      <c r="J33" s="46">
        <f t="shared" ref="J33:L33" si="14">ROUND(SUM(J25:J31),0)</f>
        <v>0</v>
      </c>
      <c r="K33" s="46">
        <f t="shared" si="14"/>
        <v>0</v>
      </c>
      <c r="L33" s="46">
        <f t="shared" si="14"/>
        <v>0</v>
      </c>
      <c r="M33" s="67">
        <f>ROUND(SUM(I33:L33),0)</f>
        <v>0</v>
      </c>
      <c r="N33" s="97">
        <f>ROUND(SUM(N25:N31),0)</f>
        <v>0</v>
      </c>
      <c r="O33" s="35"/>
      <c r="P33" s="35"/>
    </row>
    <row r="34" spans="1:19" s="31" customFormat="1" ht="15.75" x14ac:dyDescent="0.2">
      <c r="A34" s="30"/>
      <c r="B34" s="30"/>
      <c r="D34" s="36"/>
      <c r="E34" s="36"/>
      <c r="F34" s="36"/>
      <c r="G34" s="36"/>
      <c r="I34" s="34"/>
      <c r="J34" s="34"/>
      <c r="K34" s="34"/>
      <c r="L34" s="35"/>
      <c r="M34" s="65"/>
      <c r="N34" s="95"/>
      <c r="O34" s="35"/>
    </row>
    <row r="35" spans="1:19" s="17" customFormat="1" ht="18.75" x14ac:dyDescent="0.2">
      <c r="A35" s="13" t="s">
        <v>54</v>
      </c>
      <c r="B35" s="13"/>
      <c r="C35" s="31"/>
      <c r="D35" s="36"/>
      <c r="E35" s="36"/>
      <c r="F35" s="36"/>
      <c r="G35" s="36"/>
      <c r="H35" s="31"/>
      <c r="I35" s="34">
        <v>0</v>
      </c>
      <c r="J35" s="34">
        <v>0</v>
      </c>
      <c r="K35" s="34">
        <v>0</v>
      </c>
      <c r="L35" s="35">
        <v>0</v>
      </c>
      <c r="M35" s="65">
        <f>SUM(I35:L35)</f>
        <v>0</v>
      </c>
      <c r="N35" s="95">
        <v>0</v>
      </c>
      <c r="O35" s="35"/>
      <c r="P35" s="31"/>
      <c r="Q35" s="31"/>
      <c r="R35" s="31"/>
      <c r="S35" s="31"/>
    </row>
    <row r="36" spans="1:19" s="17" customFormat="1" ht="18.75" x14ac:dyDescent="0.2">
      <c r="A36" s="21"/>
      <c r="B36" s="21"/>
      <c r="C36" s="31"/>
      <c r="D36" s="36"/>
      <c r="E36" s="36"/>
      <c r="F36" s="36"/>
      <c r="G36" s="36"/>
      <c r="H36" s="31"/>
      <c r="I36" s="34"/>
      <c r="J36" s="34"/>
      <c r="K36" s="34"/>
      <c r="L36" s="35"/>
      <c r="M36" s="65"/>
      <c r="N36" s="95"/>
      <c r="O36" s="35"/>
      <c r="P36" s="31"/>
      <c r="Q36" s="31"/>
      <c r="R36" s="31"/>
      <c r="S36" s="31"/>
    </row>
    <row r="37" spans="1:19" s="17" customFormat="1" ht="18.75" x14ac:dyDescent="0.2">
      <c r="A37" s="118" t="s">
        <v>55</v>
      </c>
      <c r="B37" s="118"/>
      <c r="C37" s="118"/>
      <c r="D37" s="36"/>
      <c r="E37" s="36"/>
      <c r="F37" s="36"/>
      <c r="G37" s="36"/>
      <c r="H37" s="31"/>
      <c r="I37" s="34">
        <v>0</v>
      </c>
      <c r="J37" s="34">
        <v>0</v>
      </c>
      <c r="K37" s="34">
        <v>0</v>
      </c>
      <c r="L37" s="35">
        <v>0</v>
      </c>
      <c r="M37" s="65">
        <f>SUM(I37:L37)</f>
        <v>0</v>
      </c>
      <c r="N37" s="95">
        <v>0</v>
      </c>
      <c r="O37" s="35"/>
      <c r="P37" s="31"/>
      <c r="Q37" s="31"/>
      <c r="R37" s="31"/>
      <c r="S37" s="31"/>
    </row>
    <row r="38" spans="1:19" s="17" customFormat="1" ht="18.75" x14ac:dyDescent="0.2">
      <c r="A38" s="21"/>
      <c r="B38" s="21"/>
      <c r="C38" s="31"/>
      <c r="D38" s="36"/>
      <c r="E38" s="36"/>
      <c r="F38" s="36"/>
      <c r="G38" s="36"/>
      <c r="H38" s="31"/>
      <c r="I38" s="34"/>
      <c r="J38" s="34"/>
      <c r="K38" s="34"/>
      <c r="L38" s="35"/>
      <c r="M38" s="65"/>
      <c r="N38" s="95"/>
      <c r="O38" s="35"/>
      <c r="P38" s="31"/>
      <c r="Q38" s="31"/>
      <c r="R38" s="31"/>
      <c r="S38" s="31"/>
    </row>
    <row r="39" spans="1:19" s="17" customFormat="1" ht="18.75" x14ac:dyDescent="0.2">
      <c r="A39" s="118" t="s">
        <v>30</v>
      </c>
      <c r="B39" s="118"/>
      <c r="C39" s="31"/>
      <c r="D39" s="36"/>
      <c r="E39" s="36"/>
      <c r="F39" s="36"/>
      <c r="G39" s="36"/>
      <c r="H39" s="31"/>
      <c r="I39" s="34">
        <v>0</v>
      </c>
      <c r="J39" s="34">
        <v>0</v>
      </c>
      <c r="K39" s="34">
        <v>0</v>
      </c>
      <c r="L39" s="35">
        <v>0</v>
      </c>
      <c r="M39" s="65">
        <f>SUM(I39:L39)</f>
        <v>0</v>
      </c>
      <c r="N39" s="95">
        <v>0</v>
      </c>
      <c r="O39" s="35"/>
      <c r="P39" s="31"/>
      <c r="Q39" s="31"/>
      <c r="R39" s="31"/>
      <c r="S39" s="31"/>
    </row>
    <row r="40" spans="1:19" s="17" customFormat="1" ht="18.75" x14ac:dyDescent="0.2">
      <c r="A40" s="21"/>
      <c r="B40" s="21"/>
      <c r="C40" s="31"/>
      <c r="D40" s="36"/>
      <c r="E40" s="36"/>
      <c r="F40" s="36"/>
      <c r="G40" s="36"/>
      <c r="H40" s="31"/>
      <c r="I40" s="34"/>
      <c r="J40" s="34"/>
      <c r="K40" s="34"/>
      <c r="L40" s="35"/>
      <c r="M40" s="65"/>
      <c r="N40" s="95"/>
      <c r="O40" s="35"/>
      <c r="P40" s="31"/>
      <c r="Q40" s="31"/>
      <c r="R40" s="31"/>
      <c r="S40" s="31"/>
    </row>
    <row r="41" spans="1:19" s="17" customFormat="1" ht="18.75" x14ac:dyDescent="0.2">
      <c r="A41" s="118" t="s">
        <v>31</v>
      </c>
      <c r="B41" s="118"/>
      <c r="C41" s="31"/>
      <c r="D41" s="38"/>
      <c r="E41" s="38"/>
      <c r="F41" s="38"/>
      <c r="G41" s="38"/>
      <c r="H41" s="38"/>
      <c r="I41" s="34"/>
      <c r="J41" s="34"/>
      <c r="K41" s="34"/>
      <c r="L41" s="35"/>
      <c r="M41" s="65"/>
      <c r="N41" s="95"/>
      <c r="O41" s="35"/>
      <c r="P41" s="31"/>
      <c r="Q41" s="31"/>
      <c r="R41" s="31"/>
      <c r="S41" s="31"/>
    </row>
    <row r="42" spans="1:19" s="17" customFormat="1" ht="18.75" x14ac:dyDescent="0.2">
      <c r="A42" s="21"/>
      <c r="B42" s="30" t="s">
        <v>1</v>
      </c>
      <c r="D42" s="31"/>
      <c r="E42" s="31"/>
      <c r="F42" s="31"/>
      <c r="G42" s="31"/>
      <c r="H42" s="31"/>
      <c r="I42" s="34">
        <v>0</v>
      </c>
      <c r="J42" s="34">
        <v>0</v>
      </c>
      <c r="K42" s="34">
        <v>0</v>
      </c>
      <c r="L42" s="35">
        <v>0</v>
      </c>
      <c r="M42" s="65">
        <f>SUM(I42:L42)</f>
        <v>0</v>
      </c>
      <c r="N42" s="99">
        <v>0</v>
      </c>
      <c r="O42" s="35"/>
      <c r="P42" s="31"/>
      <c r="Q42" s="31"/>
      <c r="R42" s="31"/>
      <c r="S42" s="31"/>
    </row>
    <row r="43" spans="1:19" s="17" customFormat="1" ht="18.75" x14ac:dyDescent="0.2">
      <c r="A43" s="21"/>
      <c r="B43" s="30" t="s">
        <v>51</v>
      </c>
      <c r="D43" s="31"/>
      <c r="E43" s="31"/>
      <c r="F43" s="31"/>
      <c r="G43" s="31"/>
      <c r="H43" s="31"/>
      <c r="I43" s="34">
        <v>0</v>
      </c>
      <c r="J43" s="34">
        <v>0</v>
      </c>
      <c r="K43" s="34">
        <v>0</v>
      </c>
      <c r="L43" s="35">
        <v>0</v>
      </c>
      <c r="M43" s="65">
        <f>SUM(I43:L43)</f>
        <v>0</v>
      </c>
      <c r="N43" s="95">
        <v>0</v>
      </c>
      <c r="O43" s="35"/>
      <c r="P43" s="31"/>
      <c r="Q43" s="31"/>
      <c r="R43" s="31"/>
      <c r="S43" s="31"/>
    </row>
    <row r="44" spans="1:19" s="17" customFormat="1" ht="18.75" x14ac:dyDescent="0.2">
      <c r="A44" s="21"/>
      <c r="B44" s="30" t="s">
        <v>50</v>
      </c>
      <c r="D44" s="31"/>
      <c r="E44" s="31"/>
      <c r="F44" s="31"/>
      <c r="G44" s="31"/>
      <c r="H44" s="31"/>
      <c r="I44" s="34">
        <v>0</v>
      </c>
      <c r="J44" s="34">
        <v>0</v>
      </c>
      <c r="K44" s="34">
        <v>0</v>
      </c>
      <c r="L44" s="35">
        <v>0</v>
      </c>
      <c r="M44" s="65">
        <f>SUM(I44:L44)</f>
        <v>0</v>
      </c>
      <c r="N44" s="95">
        <v>0</v>
      </c>
      <c r="O44" s="35"/>
      <c r="P44" s="31"/>
      <c r="S44" s="31"/>
    </row>
    <row r="45" spans="1:19" s="17" customFormat="1" ht="18.75" x14ac:dyDescent="0.2">
      <c r="A45" s="21"/>
      <c r="B45" s="40" t="s">
        <v>2</v>
      </c>
      <c r="D45" s="31"/>
      <c r="E45" s="31"/>
      <c r="F45" s="31"/>
      <c r="G45" s="31"/>
      <c r="H45" s="31"/>
      <c r="I45" s="46">
        <f>ROUND(SUM(I42:I44),0)</f>
        <v>0</v>
      </c>
      <c r="J45" s="46">
        <f t="shared" ref="J45:L45" si="15">ROUND(SUM(J42:J44),0)</f>
        <v>0</v>
      </c>
      <c r="K45" s="46">
        <f t="shared" si="15"/>
        <v>0</v>
      </c>
      <c r="L45" s="46">
        <f t="shared" si="15"/>
        <v>0</v>
      </c>
      <c r="M45" s="67">
        <f>ROUND(SUM(I45:L45),0)</f>
        <v>0</v>
      </c>
      <c r="N45" s="97">
        <f>ROUND(SUM(N42:N44),0)</f>
        <v>0</v>
      </c>
      <c r="O45" s="47"/>
      <c r="P45" s="35"/>
      <c r="Q45" s="31"/>
      <c r="R45" s="31"/>
      <c r="S45" s="31"/>
    </row>
    <row r="46" spans="1:19" s="17" customFormat="1" ht="18.75" x14ac:dyDescent="0.2">
      <c r="A46" s="21"/>
      <c r="B46" s="31"/>
      <c r="D46" s="31"/>
      <c r="E46" s="31"/>
      <c r="F46" s="31"/>
      <c r="G46" s="31"/>
      <c r="H46" s="31"/>
      <c r="I46" s="56"/>
      <c r="J46" s="56"/>
      <c r="K46" s="56"/>
      <c r="L46" s="54"/>
      <c r="M46" s="104"/>
      <c r="N46" s="95"/>
      <c r="O46" s="35"/>
      <c r="P46" s="31"/>
      <c r="Q46" s="31"/>
      <c r="R46" s="31"/>
      <c r="S46" s="31"/>
    </row>
    <row r="47" spans="1:19" s="17" customFormat="1" x14ac:dyDescent="0.2">
      <c r="B47" s="57" t="s">
        <v>27</v>
      </c>
      <c r="D47" s="31"/>
      <c r="E47" s="31"/>
      <c r="F47" s="31"/>
      <c r="G47" s="31"/>
      <c r="H47" s="31"/>
      <c r="I47" s="15">
        <f>ROUND(+I33+I35+I37+I39+I45,0)</f>
        <v>0</v>
      </c>
      <c r="J47" s="15">
        <f t="shared" ref="J47:L47" si="16">ROUND(+J33+J35+J37+J39+J45,0)</f>
        <v>0</v>
      </c>
      <c r="K47" s="15">
        <f t="shared" si="16"/>
        <v>0</v>
      </c>
      <c r="L47" s="15">
        <f t="shared" si="16"/>
        <v>0</v>
      </c>
      <c r="M47" s="69">
        <f>ROUND(SUM(I47:L47),0)</f>
        <v>0</v>
      </c>
      <c r="N47" s="100">
        <f>ROUND(+N33+N35+N37+N39+N45,0)</f>
        <v>0</v>
      </c>
      <c r="O47" s="16"/>
      <c r="P47" s="35"/>
      <c r="Q47" s="31"/>
      <c r="R47" s="31"/>
      <c r="S47" s="31"/>
    </row>
    <row r="48" spans="1:19" s="17" customFormat="1" ht="18.75" x14ac:dyDescent="0.2">
      <c r="B48" s="83" t="s">
        <v>47</v>
      </c>
      <c r="D48" s="31"/>
      <c r="E48" s="31"/>
      <c r="F48" s="31"/>
      <c r="G48" s="31"/>
      <c r="H48" s="31"/>
      <c r="I48" s="84">
        <f>+I47-I35-I44</f>
        <v>0</v>
      </c>
      <c r="J48" s="84">
        <f>+J47-J35-J44</f>
        <v>0</v>
      </c>
      <c r="K48" s="84">
        <f>+K47-K35-K44</f>
        <v>0</v>
      </c>
      <c r="L48" s="84">
        <f>+L47-L35-L44</f>
        <v>0</v>
      </c>
      <c r="M48" s="85">
        <f>SUM(I48:L48)</f>
        <v>0</v>
      </c>
      <c r="N48" s="101">
        <f>+N47-N35-N44</f>
        <v>0</v>
      </c>
      <c r="O48" s="31"/>
      <c r="P48" s="31"/>
      <c r="Q48" s="31"/>
    </row>
    <row r="49" spans="1:19" s="17" customFormat="1" ht="18.75" x14ac:dyDescent="0.2">
      <c r="B49" s="83"/>
      <c r="D49" s="31"/>
      <c r="E49" s="31"/>
      <c r="F49" s="31"/>
      <c r="G49" s="31"/>
      <c r="H49" s="31"/>
      <c r="I49" s="86"/>
      <c r="J49" s="86"/>
      <c r="K49" s="86"/>
      <c r="L49" s="87"/>
      <c r="M49" s="88"/>
      <c r="N49" s="102"/>
      <c r="O49" s="31"/>
      <c r="P49" s="31"/>
      <c r="Q49" s="31"/>
    </row>
    <row r="50" spans="1:19" s="17" customFormat="1" ht="18.75" x14ac:dyDescent="0.2">
      <c r="A50" s="118" t="s">
        <v>32</v>
      </c>
      <c r="B50" s="118"/>
      <c r="C50" s="31"/>
      <c r="D50" s="39"/>
      <c r="E50" s="39"/>
      <c r="F50" s="39"/>
      <c r="G50" s="39"/>
      <c r="H50" s="31"/>
      <c r="I50" s="34" t="s">
        <v>3</v>
      </c>
      <c r="J50" s="34" t="s">
        <v>3</v>
      </c>
      <c r="K50" s="34" t="s">
        <v>3</v>
      </c>
      <c r="L50" s="35" t="s">
        <v>3</v>
      </c>
      <c r="M50" s="65"/>
      <c r="N50" s="95" t="s">
        <v>3</v>
      </c>
      <c r="O50" s="35"/>
      <c r="P50" s="31"/>
      <c r="Q50" s="31"/>
      <c r="R50" s="31"/>
      <c r="S50" s="31"/>
    </row>
    <row r="51" spans="1:19" s="17" customFormat="1" x14ac:dyDescent="0.2">
      <c r="B51" s="30" t="s">
        <v>64</v>
      </c>
      <c r="D51" s="35"/>
      <c r="E51" s="35"/>
      <c r="F51" s="35"/>
      <c r="G51" s="35"/>
      <c r="H51" s="31"/>
      <c r="I51" s="34">
        <f>+I48*0.4297</f>
        <v>0</v>
      </c>
      <c r="J51" s="34">
        <f t="shared" ref="J51:L51" si="17">+J48*0.4297</f>
        <v>0</v>
      </c>
      <c r="K51" s="34">
        <f t="shared" si="17"/>
        <v>0</v>
      </c>
      <c r="L51" s="34">
        <f t="shared" si="17"/>
        <v>0</v>
      </c>
      <c r="M51" s="65">
        <f>SUM(I51:L51)</f>
        <v>0</v>
      </c>
      <c r="N51" s="95">
        <f>+N48*0.586</f>
        <v>0</v>
      </c>
      <c r="O51" s="35"/>
      <c r="P51" s="31"/>
      <c r="Q51" s="31"/>
      <c r="R51" s="31"/>
      <c r="S51" s="31"/>
    </row>
    <row r="52" spans="1:19" s="17" customFormat="1" ht="32.450000000000003" customHeight="1" x14ac:dyDescent="0.2">
      <c r="B52" s="122" t="s">
        <v>65</v>
      </c>
      <c r="C52" s="122"/>
      <c r="D52" s="122"/>
      <c r="E52" s="122"/>
      <c r="F52" s="122"/>
      <c r="G52" s="122"/>
      <c r="H52" s="123"/>
      <c r="I52" s="34"/>
      <c r="J52" s="34"/>
      <c r="K52" s="34"/>
      <c r="L52" s="35"/>
      <c r="M52" s="65"/>
      <c r="N52" s="95">
        <f>M48*0.586-M51</f>
        <v>0</v>
      </c>
      <c r="O52" s="35"/>
      <c r="P52" s="31"/>
      <c r="Q52" s="31"/>
      <c r="R52" s="31"/>
      <c r="S52" s="31"/>
    </row>
    <row r="53" spans="1:19" s="17" customFormat="1" x14ac:dyDescent="0.2">
      <c r="B53" s="40" t="s">
        <v>33</v>
      </c>
      <c r="D53" s="35"/>
      <c r="E53" s="35"/>
      <c r="F53" s="35"/>
      <c r="G53" s="35"/>
      <c r="H53" s="31"/>
      <c r="I53" s="46">
        <f>ROUND(SUM(I51:I52),0)</f>
        <v>0</v>
      </c>
      <c r="J53" s="46">
        <f t="shared" ref="J53:L53" si="18">ROUND(SUM(J51:J52),0)</f>
        <v>0</v>
      </c>
      <c r="K53" s="46">
        <f t="shared" si="18"/>
        <v>0</v>
      </c>
      <c r="L53" s="46">
        <f t="shared" si="18"/>
        <v>0</v>
      </c>
      <c r="M53" s="67">
        <f>ROUND(SUM(I53:L53),0)</f>
        <v>0</v>
      </c>
      <c r="N53" s="97">
        <f>ROUND(SUM(N51:N52),0)</f>
        <v>0</v>
      </c>
      <c r="O53" s="47"/>
      <c r="P53" s="31"/>
      <c r="Q53" s="31"/>
      <c r="R53" s="31"/>
      <c r="S53" s="31"/>
    </row>
    <row r="54" spans="1:19" s="17" customFormat="1" x14ac:dyDescent="0.2">
      <c r="B54" s="30"/>
      <c r="D54" s="35"/>
      <c r="E54" s="35"/>
      <c r="F54" s="35"/>
      <c r="G54" s="35"/>
      <c r="H54" s="31"/>
      <c r="I54" s="34"/>
      <c r="J54" s="34"/>
      <c r="K54" s="34"/>
      <c r="L54" s="35"/>
      <c r="M54" s="65"/>
      <c r="N54" s="95"/>
      <c r="O54" s="35"/>
      <c r="P54" s="31"/>
      <c r="Q54" s="31"/>
      <c r="R54" s="31"/>
      <c r="S54" s="31"/>
    </row>
    <row r="55" spans="1:19" s="17" customFormat="1" ht="19.5" thickBot="1" x14ac:dyDescent="0.25">
      <c r="B55" s="57" t="s">
        <v>36</v>
      </c>
      <c r="D55" s="41"/>
      <c r="E55" s="41"/>
      <c r="F55" s="41"/>
      <c r="G55" s="41"/>
      <c r="H55" s="40"/>
      <c r="I55" s="58">
        <f>ROUND(+I47+I53,0)</f>
        <v>0</v>
      </c>
      <c r="J55" s="58">
        <f t="shared" ref="J55:L55" si="19">ROUND(+J47+J53,0)</f>
        <v>0</v>
      </c>
      <c r="K55" s="58">
        <f t="shared" si="19"/>
        <v>0</v>
      </c>
      <c r="L55" s="58">
        <f t="shared" si="19"/>
        <v>0</v>
      </c>
      <c r="M55" s="70">
        <f>ROUND(SUM(I55:L55),0)</f>
        <v>0</v>
      </c>
      <c r="N55" s="103">
        <f>ROUND((+N47+N53),0)</f>
        <v>0</v>
      </c>
      <c r="O55" s="61"/>
      <c r="P55" s="33"/>
      <c r="Q55" s="31"/>
      <c r="R55" s="31"/>
      <c r="S55" s="31"/>
    </row>
    <row r="56" spans="1:19" s="17" customFormat="1" ht="18.75" x14ac:dyDescent="0.2">
      <c r="A56" s="21"/>
      <c r="B56" s="21"/>
      <c r="D56" s="18"/>
      <c r="E56" s="18"/>
      <c r="F56" s="18"/>
      <c r="G56" s="18"/>
      <c r="I56" s="22"/>
      <c r="J56" s="22"/>
      <c r="K56" s="22"/>
      <c r="L56" s="18"/>
      <c r="M56" s="66"/>
      <c r="N56" s="73" t="str">
        <f>IF((N55&gt;=M57),"","ERROR &lt; 25%")</f>
        <v/>
      </c>
      <c r="O56" s="18"/>
      <c r="P56" s="31"/>
      <c r="Q56" s="31"/>
      <c r="R56" s="31"/>
      <c r="S56" s="31"/>
    </row>
    <row r="57" spans="1:19" s="17" customFormat="1" ht="18.75" x14ac:dyDescent="0.2">
      <c r="A57" s="13" t="s">
        <v>34</v>
      </c>
      <c r="B57" s="13"/>
      <c r="D57" s="18"/>
      <c r="E57" s="18"/>
      <c r="F57" s="18"/>
      <c r="G57" s="18"/>
      <c r="I57" s="34">
        <f>I55/3</f>
        <v>0</v>
      </c>
      <c r="J57" s="72">
        <f>J55/3</f>
        <v>0</v>
      </c>
      <c r="K57" s="72">
        <f>K55/3</f>
        <v>0</v>
      </c>
      <c r="L57" s="71">
        <f>L55/3</f>
        <v>0</v>
      </c>
      <c r="M57" s="104">
        <f>ROUND(SUM(I57:L57),0)</f>
        <v>0</v>
      </c>
      <c r="N57" s="81" t="str">
        <f>IF(N55&gt;=M57,"","ERROR, M55 must be greater than or equal to N53")</f>
        <v/>
      </c>
      <c r="O57" s="37"/>
      <c r="P57" s="31"/>
      <c r="Q57" s="31"/>
      <c r="R57" s="31"/>
      <c r="S57" s="31"/>
    </row>
    <row r="58" spans="1:19" s="17" customFormat="1" ht="21" thickBot="1" x14ac:dyDescent="0.25">
      <c r="D58" s="18"/>
      <c r="E58" s="18"/>
      <c r="F58" s="18"/>
      <c r="G58" s="18"/>
      <c r="I58" s="44"/>
      <c r="J58" s="44"/>
      <c r="K58" s="44"/>
      <c r="L58" s="45"/>
      <c r="M58" s="105"/>
      <c r="N58" s="45"/>
      <c r="O58" s="45"/>
      <c r="P58" s="31"/>
      <c r="Q58" s="31"/>
      <c r="R58" s="31"/>
      <c r="S58" s="31"/>
    </row>
    <row r="59" spans="1:19" s="17" customFormat="1" ht="19.5" thickBot="1" x14ac:dyDescent="0.25">
      <c r="A59" s="14" t="s">
        <v>48</v>
      </c>
      <c r="B59" s="13"/>
      <c r="C59" s="14"/>
      <c r="D59" s="14"/>
      <c r="E59" s="14"/>
      <c r="F59" s="14"/>
      <c r="G59" s="14"/>
      <c r="H59" s="14"/>
      <c r="I59" s="59">
        <f>ROUND(SUM(I55:I58),0)</f>
        <v>0</v>
      </c>
      <c r="J59" s="59">
        <f t="shared" ref="J59:L59" si="20">ROUND(SUM(J55:J58),0)</f>
        <v>0</v>
      </c>
      <c r="K59" s="59">
        <f t="shared" si="20"/>
        <v>0</v>
      </c>
      <c r="L59" s="59">
        <f t="shared" si="20"/>
        <v>0</v>
      </c>
      <c r="M59" s="106">
        <f>ROUND(SUM(I59:L59),0)</f>
        <v>0</v>
      </c>
      <c r="N59" s="80"/>
      <c r="O59" s="47"/>
      <c r="P59" s="33"/>
      <c r="Q59" s="31"/>
      <c r="R59" s="31"/>
      <c r="S59" s="31"/>
    </row>
    <row r="60" spans="1:19" s="17" customFormat="1" ht="18.75" thickTop="1" x14ac:dyDescent="0.2">
      <c r="D60" s="18"/>
      <c r="E60" s="18"/>
      <c r="F60" s="18"/>
      <c r="G60" s="18"/>
      <c r="I60" s="45"/>
      <c r="J60" s="45"/>
      <c r="K60" s="45"/>
      <c r="L60" s="45"/>
      <c r="M60" s="107"/>
      <c r="N60" s="45"/>
      <c r="O60" s="45"/>
      <c r="P60" s="31"/>
      <c r="Q60" s="31"/>
      <c r="R60" s="31"/>
      <c r="S60" s="31"/>
    </row>
    <row r="61" spans="1:19" s="17" customFormat="1" ht="19.5" thickBot="1" x14ac:dyDescent="0.25">
      <c r="B61" s="93" t="s">
        <v>76</v>
      </c>
      <c r="D61" s="35"/>
      <c r="E61" s="90"/>
      <c r="F61" s="35"/>
      <c r="G61" s="35"/>
      <c r="H61" s="31"/>
      <c r="I61" s="58">
        <f>ROUND(0,0)</f>
        <v>0</v>
      </c>
      <c r="J61" s="58">
        <f t="shared" ref="J61:L61" si="21">ROUND(0,0)</f>
        <v>0</v>
      </c>
      <c r="K61" s="58">
        <f t="shared" si="21"/>
        <v>0</v>
      </c>
      <c r="L61" s="58">
        <f t="shared" si="21"/>
        <v>0</v>
      </c>
      <c r="M61" s="70">
        <f>ROUND(SUM(I61:L61),0)</f>
        <v>0</v>
      </c>
      <c r="N61" s="35"/>
      <c r="O61" s="92"/>
      <c r="P61" s="31"/>
      <c r="Q61" s="31"/>
      <c r="R61" s="31"/>
      <c r="S61" s="31"/>
    </row>
    <row r="62" spans="1:19" s="17" customFormat="1" ht="18.75" thickBot="1" x14ac:dyDescent="0.25">
      <c r="B62" s="89"/>
      <c r="D62" s="35"/>
      <c r="E62" s="90"/>
      <c r="F62" s="35"/>
      <c r="G62" s="35"/>
      <c r="H62" s="31"/>
      <c r="I62" s="35"/>
      <c r="J62" s="35"/>
      <c r="K62" s="35"/>
      <c r="L62" s="35"/>
      <c r="M62" s="108"/>
      <c r="N62" s="35"/>
      <c r="O62" s="92"/>
      <c r="P62" s="31"/>
      <c r="Q62" s="31"/>
      <c r="R62" s="31"/>
      <c r="S62" s="31"/>
    </row>
    <row r="63" spans="1:19" s="17" customFormat="1" ht="18.75" thickBot="1" x14ac:dyDescent="0.25">
      <c r="A63" s="14" t="s">
        <v>49</v>
      </c>
      <c r="B63" s="89"/>
      <c r="D63" s="35"/>
      <c r="E63" s="90"/>
      <c r="F63" s="35"/>
      <c r="G63" s="35"/>
      <c r="H63" s="31"/>
      <c r="I63" s="59">
        <f>ROUND(+I59+I61,0)</f>
        <v>0</v>
      </c>
      <c r="J63" s="59">
        <f t="shared" ref="J63:L63" si="22">ROUND(+J59+J61,0)</f>
        <v>0</v>
      </c>
      <c r="K63" s="59">
        <f t="shared" si="22"/>
        <v>0</v>
      </c>
      <c r="L63" s="59">
        <f t="shared" si="22"/>
        <v>0</v>
      </c>
      <c r="M63" s="106">
        <f>ROUND(+M59+M61,0)</f>
        <v>0</v>
      </c>
      <c r="N63" s="35"/>
      <c r="O63" s="92"/>
      <c r="P63" s="31"/>
      <c r="Q63" s="31"/>
      <c r="R63" s="31"/>
      <c r="S63" s="31"/>
    </row>
    <row r="64" spans="1:19" s="17" customFormat="1" ht="18.75" thickTop="1" x14ac:dyDescent="0.2">
      <c r="B64" s="89"/>
      <c r="D64" s="35"/>
      <c r="E64" s="90"/>
      <c r="F64" s="35"/>
      <c r="G64" s="35"/>
      <c r="H64" s="31"/>
      <c r="I64" s="35"/>
      <c r="J64" s="35"/>
      <c r="K64" s="35"/>
      <c r="L64" s="35"/>
      <c r="M64" s="41"/>
      <c r="N64" s="35"/>
      <c r="O64" s="92"/>
      <c r="P64" s="31"/>
      <c r="Q64" s="31"/>
      <c r="R64" s="31"/>
      <c r="S64" s="31"/>
    </row>
    <row r="65" spans="1:19" s="17" customFormat="1" x14ac:dyDescent="0.2">
      <c r="B65" s="30" t="s">
        <v>44</v>
      </c>
      <c r="I65" s="48" t="str">
        <f>IF(I59=0,"",(I57/I59))</f>
        <v/>
      </c>
      <c r="J65" s="48" t="str">
        <f>IF(J59=0,"",(J57/J59))</f>
        <v/>
      </c>
      <c r="K65" s="48" t="str">
        <f t="shared" ref="K65:M65" si="23">IF(K59=0,"",(K57/K59))</f>
        <v/>
      </c>
      <c r="L65" s="48" t="str">
        <f t="shared" si="23"/>
        <v/>
      </c>
      <c r="M65" s="48" t="str">
        <f t="shared" si="23"/>
        <v/>
      </c>
      <c r="N65" s="31"/>
      <c r="O65" s="31"/>
      <c r="P65" s="31"/>
      <c r="Q65" s="31"/>
      <c r="R65" s="31"/>
      <c r="S65" s="31"/>
    </row>
    <row r="67" spans="1:19" x14ac:dyDescent="0.25">
      <c r="A67" s="49" t="s">
        <v>21</v>
      </c>
      <c r="B67" s="121" t="s">
        <v>72</v>
      </c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62"/>
    </row>
    <row r="68" spans="1:19" x14ac:dyDescent="0.25">
      <c r="A68" s="49" t="s">
        <v>20</v>
      </c>
      <c r="B68" s="121" t="s">
        <v>45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28"/>
      <c r="O68" s="28"/>
    </row>
    <row r="69" spans="1:19" x14ac:dyDescent="0.25">
      <c r="A69" s="27"/>
    </row>
    <row r="72" spans="1:19" ht="20.25" x14ac:dyDescent="0.3">
      <c r="A72" s="2"/>
      <c r="B72" s="2"/>
    </row>
    <row r="73" spans="1:19" ht="20.25" x14ac:dyDescent="0.3">
      <c r="A73" s="2"/>
      <c r="B73" s="2"/>
    </row>
    <row r="74" spans="1:19" ht="18.75" x14ac:dyDescent="0.3">
      <c r="A74" s="4"/>
      <c r="B74" s="4"/>
      <c r="D74" s="3"/>
      <c r="E74" s="3"/>
      <c r="F74" s="3"/>
      <c r="G74" s="3"/>
      <c r="I74" s="3"/>
      <c r="J74" s="3"/>
      <c r="K74" s="3"/>
      <c r="L74" s="3"/>
      <c r="M74" s="3"/>
      <c r="N74" s="3"/>
      <c r="O74" s="3"/>
    </row>
    <row r="75" spans="1:19" ht="18.75" x14ac:dyDescent="0.3">
      <c r="A75" s="4"/>
      <c r="B75" s="4"/>
      <c r="D75" s="5"/>
      <c r="E75" s="5"/>
      <c r="F75" s="5"/>
      <c r="G75" s="5"/>
      <c r="I75" s="6"/>
      <c r="J75" s="6"/>
      <c r="K75" s="6"/>
      <c r="L75" s="6"/>
      <c r="M75" s="6"/>
      <c r="N75" s="6"/>
      <c r="O75" s="6"/>
    </row>
    <row r="76" spans="1:19" ht="18.75" x14ac:dyDescent="0.3">
      <c r="A76" s="4"/>
      <c r="B76" s="4"/>
      <c r="D76" s="5"/>
      <c r="E76" s="5"/>
      <c r="F76" s="5"/>
      <c r="G76" s="5"/>
      <c r="I76" s="6"/>
      <c r="J76" s="6"/>
      <c r="K76" s="6"/>
      <c r="L76" s="6"/>
      <c r="M76" s="6"/>
      <c r="N76" s="6"/>
      <c r="O76" s="6"/>
    </row>
    <row r="77" spans="1:19" ht="18.75" x14ac:dyDescent="0.3">
      <c r="A77" s="4"/>
      <c r="B77" s="4"/>
      <c r="D77" s="5"/>
      <c r="E77" s="5"/>
      <c r="F77" s="5"/>
      <c r="G77" s="5"/>
    </row>
    <row r="78" spans="1:19" ht="18.75" x14ac:dyDescent="0.3">
      <c r="A78" s="4"/>
      <c r="B78" s="4"/>
      <c r="D78" s="5"/>
      <c r="E78" s="5"/>
      <c r="F78" s="5"/>
      <c r="G78" s="5"/>
    </row>
    <row r="79" spans="1:19" ht="18.75" x14ac:dyDescent="0.3">
      <c r="A79" s="4"/>
      <c r="B79" s="4"/>
      <c r="D79" s="5"/>
      <c r="E79" s="5"/>
      <c r="F79" s="5"/>
      <c r="G79" s="5"/>
      <c r="I79" s="6"/>
      <c r="J79" s="6"/>
      <c r="K79" s="6"/>
      <c r="L79" s="6"/>
      <c r="M79" s="6"/>
      <c r="N79" s="6"/>
      <c r="O79" s="6"/>
    </row>
    <row r="80" spans="1:19" ht="18.75" x14ac:dyDescent="0.3">
      <c r="A80" s="4"/>
      <c r="B80" s="4"/>
      <c r="D80" s="5"/>
      <c r="E80" s="5"/>
      <c r="F80" s="5"/>
      <c r="G80" s="5"/>
      <c r="I80" s="6"/>
      <c r="J80" s="6"/>
      <c r="K80" s="6"/>
      <c r="L80" s="6"/>
      <c r="M80" s="6"/>
      <c r="N80" s="6"/>
      <c r="O80" s="6"/>
    </row>
    <row r="81" spans="1:15" ht="18.75" x14ac:dyDescent="0.3">
      <c r="A81" s="4"/>
      <c r="B81" s="4"/>
      <c r="D81" s="5"/>
      <c r="E81" s="5"/>
      <c r="F81" s="5"/>
      <c r="G81" s="5"/>
      <c r="I81" s="6"/>
      <c r="J81" s="6"/>
      <c r="K81" s="6"/>
      <c r="L81" s="6"/>
      <c r="M81" s="6"/>
      <c r="N81" s="6"/>
      <c r="O81" s="6"/>
    </row>
    <row r="82" spans="1:15" ht="18.75" x14ac:dyDescent="0.3">
      <c r="A82" s="4"/>
      <c r="B82" s="4"/>
      <c r="D82" s="5"/>
      <c r="E82" s="5"/>
      <c r="F82" s="5"/>
      <c r="G82" s="5"/>
      <c r="I82" s="6"/>
      <c r="J82" s="6"/>
      <c r="K82" s="6"/>
      <c r="L82" s="6"/>
      <c r="M82" s="6"/>
      <c r="N82" s="6"/>
      <c r="O82" s="6"/>
    </row>
    <row r="83" spans="1:15" ht="18.75" x14ac:dyDescent="0.3">
      <c r="A83" s="4"/>
      <c r="B83" s="4"/>
      <c r="D83" s="5"/>
      <c r="E83" s="5"/>
      <c r="F83" s="5"/>
      <c r="G83" s="5"/>
      <c r="I83" s="6"/>
      <c r="J83" s="6"/>
      <c r="K83" s="6"/>
      <c r="L83" s="6"/>
      <c r="M83" s="6"/>
      <c r="N83" s="6"/>
      <c r="O83" s="6"/>
    </row>
    <row r="84" spans="1:15" ht="18.75" x14ac:dyDescent="0.3">
      <c r="A84" s="4"/>
      <c r="B84" s="4"/>
      <c r="D84" s="5"/>
      <c r="E84" s="5"/>
      <c r="F84" s="5"/>
      <c r="G84" s="5"/>
      <c r="I84" s="6"/>
      <c r="J84" s="6"/>
      <c r="K84" s="6"/>
      <c r="L84" s="6"/>
      <c r="M84" s="6"/>
      <c r="N84" s="6"/>
      <c r="O84" s="6"/>
    </row>
    <row r="85" spans="1:15" ht="18.75" x14ac:dyDescent="0.3">
      <c r="A85" s="4"/>
      <c r="B85" s="4"/>
      <c r="D85" s="5"/>
      <c r="E85" s="5"/>
      <c r="F85" s="5"/>
      <c r="G85" s="5"/>
      <c r="I85" s="6"/>
      <c r="J85" s="6"/>
      <c r="K85" s="6"/>
      <c r="L85" s="6"/>
      <c r="M85" s="6"/>
      <c r="N85" s="6"/>
      <c r="O85" s="6"/>
    </row>
    <row r="86" spans="1:15" ht="18.75" x14ac:dyDescent="0.3">
      <c r="A86" s="4"/>
      <c r="B86" s="4"/>
      <c r="D86" s="5"/>
      <c r="E86" s="5"/>
      <c r="F86" s="5"/>
      <c r="G86" s="5"/>
      <c r="I86" s="6"/>
      <c r="J86" s="6"/>
      <c r="K86" s="6"/>
      <c r="L86" s="6"/>
      <c r="M86" s="6"/>
      <c r="N86" s="6"/>
      <c r="O86" s="6"/>
    </row>
    <row r="87" spans="1:15" ht="18.75" x14ac:dyDescent="0.3">
      <c r="A87" s="4"/>
      <c r="B87" s="4"/>
      <c r="D87" s="5"/>
      <c r="E87" s="5"/>
      <c r="F87" s="5"/>
      <c r="G87" s="5"/>
      <c r="I87" s="6"/>
      <c r="J87" s="6"/>
      <c r="K87" s="6"/>
      <c r="L87" s="6"/>
      <c r="M87" s="6"/>
      <c r="N87" s="6"/>
      <c r="O87" s="6"/>
    </row>
    <row r="88" spans="1:15" ht="18.75" x14ac:dyDescent="0.3">
      <c r="A88" s="4"/>
      <c r="B88" s="4"/>
      <c r="D88" s="5"/>
      <c r="E88" s="5"/>
      <c r="F88" s="5"/>
      <c r="G88" s="5"/>
      <c r="I88" s="6"/>
      <c r="J88" s="6"/>
      <c r="K88" s="6"/>
      <c r="L88" s="6"/>
      <c r="M88" s="6"/>
      <c r="N88" s="6"/>
      <c r="O88" s="6"/>
    </row>
    <row r="89" spans="1:15" ht="18.75" x14ac:dyDescent="0.3">
      <c r="A89" s="4"/>
      <c r="B89" s="4"/>
      <c r="I89" s="6"/>
      <c r="J89" s="6"/>
      <c r="K89" s="6"/>
      <c r="L89" s="6"/>
      <c r="M89" s="6"/>
      <c r="N89" s="6"/>
      <c r="O89" s="6"/>
    </row>
    <row r="90" spans="1:15" ht="18.75" x14ac:dyDescent="0.3">
      <c r="A90" s="4"/>
      <c r="B90" s="4"/>
      <c r="I90" s="6"/>
      <c r="J90" s="6"/>
      <c r="K90" s="6"/>
      <c r="L90" s="6"/>
      <c r="M90" s="6"/>
      <c r="N90" s="6"/>
      <c r="O90" s="6"/>
    </row>
    <row r="91" spans="1:15" ht="18.75" x14ac:dyDescent="0.3">
      <c r="A91" s="4"/>
      <c r="B91" s="4"/>
      <c r="D91" s="5"/>
      <c r="E91" s="5"/>
      <c r="F91" s="5"/>
      <c r="G91" s="5"/>
      <c r="I91" s="6"/>
      <c r="J91" s="6"/>
      <c r="K91" s="6"/>
      <c r="L91" s="6"/>
      <c r="M91" s="6"/>
      <c r="N91" s="6"/>
      <c r="O91" s="6"/>
    </row>
    <row r="92" spans="1:15" ht="18.75" x14ac:dyDescent="0.3">
      <c r="A92" s="4"/>
      <c r="B92" s="4"/>
      <c r="D92" s="5"/>
      <c r="E92" s="5"/>
      <c r="F92" s="5"/>
      <c r="G92" s="5"/>
      <c r="I92" s="6"/>
      <c r="J92" s="6"/>
      <c r="K92" s="6"/>
      <c r="L92" s="6"/>
      <c r="M92" s="6"/>
      <c r="N92" s="6"/>
      <c r="O92" s="6"/>
    </row>
    <row r="93" spans="1:15" ht="18.75" x14ac:dyDescent="0.3">
      <c r="A93" s="4"/>
      <c r="B93" s="4"/>
      <c r="D93" s="5"/>
      <c r="E93" s="5"/>
      <c r="F93" s="5"/>
      <c r="G93" s="5"/>
      <c r="I93" s="6"/>
      <c r="J93" s="6"/>
      <c r="K93" s="6"/>
      <c r="L93" s="6"/>
      <c r="M93" s="6"/>
      <c r="N93" s="6"/>
      <c r="O93" s="6"/>
    </row>
    <row r="94" spans="1:15" ht="18.75" x14ac:dyDescent="0.3">
      <c r="A94" s="4"/>
      <c r="B94" s="4"/>
      <c r="D94" s="5"/>
      <c r="E94" s="5"/>
      <c r="F94" s="5"/>
      <c r="G94" s="5"/>
      <c r="I94" s="6"/>
      <c r="J94" s="6"/>
      <c r="K94" s="6"/>
      <c r="L94" s="6"/>
      <c r="M94" s="6"/>
      <c r="N94" s="6"/>
      <c r="O94" s="6"/>
    </row>
    <row r="95" spans="1:15" ht="18.75" x14ac:dyDescent="0.3">
      <c r="A95" s="4"/>
      <c r="B95" s="4"/>
      <c r="D95" s="5"/>
      <c r="E95" s="5"/>
      <c r="F95" s="5"/>
      <c r="G95" s="5"/>
      <c r="I95" s="6"/>
      <c r="J95" s="6"/>
      <c r="K95" s="6"/>
      <c r="L95" s="6"/>
      <c r="M95" s="6"/>
      <c r="N95" s="6"/>
      <c r="O95" s="6"/>
    </row>
    <row r="96" spans="1:15" ht="18.75" x14ac:dyDescent="0.3">
      <c r="A96" s="4"/>
      <c r="B96" s="4"/>
      <c r="D96" s="7"/>
      <c r="E96" s="7"/>
      <c r="F96" s="7"/>
      <c r="G96" s="7"/>
      <c r="H96" s="7"/>
      <c r="I96" s="6"/>
      <c r="J96" s="6"/>
      <c r="K96" s="6"/>
      <c r="L96" s="6"/>
      <c r="M96" s="6"/>
      <c r="N96" s="6"/>
      <c r="O96" s="6"/>
    </row>
    <row r="97" spans="1:15" ht="18.75" x14ac:dyDescent="0.3">
      <c r="A97" s="4"/>
      <c r="B97" s="4"/>
      <c r="D97" s="7"/>
      <c r="E97" s="7"/>
      <c r="F97" s="7"/>
      <c r="G97" s="7"/>
      <c r="H97" s="7"/>
      <c r="I97" s="6"/>
      <c r="J97" s="6"/>
      <c r="K97" s="6"/>
      <c r="L97" s="6"/>
      <c r="M97" s="6"/>
      <c r="N97" s="6"/>
      <c r="O97" s="6"/>
    </row>
    <row r="98" spans="1:15" ht="18.75" x14ac:dyDescent="0.3">
      <c r="A98" s="4"/>
      <c r="B98" s="4"/>
      <c r="I98" s="6"/>
      <c r="J98" s="6"/>
      <c r="K98" s="6"/>
      <c r="L98" s="6"/>
      <c r="M98" s="6"/>
      <c r="N98" s="6"/>
      <c r="O98" s="6"/>
    </row>
    <row r="99" spans="1:15" ht="18.75" x14ac:dyDescent="0.3">
      <c r="A99" s="4"/>
      <c r="B99" s="4"/>
      <c r="I99" s="6"/>
      <c r="J99" s="6"/>
      <c r="K99" s="6"/>
      <c r="L99" s="6"/>
      <c r="M99" s="6"/>
      <c r="N99" s="6"/>
      <c r="O99" s="6"/>
    </row>
    <row r="100" spans="1:15" ht="20.25" x14ac:dyDescent="0.4">
      <c r="A100" s="4"/>
      <c r="B100" s="4"/>
      <c r="I100" s="8"/>
      <c r="J100" s="8"/>
      <c r="K100" s="8"/>
      <c r="L100" s="8"/>
      <c r="M100" s="8"/>
      <c r="N100" s="8"/>
      <c r="O100" s="8"/>
    </row>
    <row r="101" spans="1:15" ht="18.75" x14ac:dyDescent="0.3">
      <c r="A101" s="4"/>
      <c r="B101" s="4"/>
      <c r="I101" s="6"/>
      <c r="J101" s="6"/>
      <c r="K101" s="6"/>
      <c r="L101" s="6"/>
      <c r="M101" s="6"/>
      <c r="N101" s="6"/>
      <c r="O101" s="6"/>
    </row>
    <row r="102" spans="1:15" ht="18.75" x14ac:dyDescent="0.3">
      <c r="A102" s="4"/>
      <c r="B102" s="4"/>
      <c r="I102" s="6"/>
      <c r="J102" s="6"/>
      <c r="K102" s="6"/>
      <c r="L102" s="6"/>
      <c r="M102" s="6"/>
      <c r="N102" s="6"/>
      <c r="O102" s="6"/>
    </row>
    <row r="103" spans="1:15" x14ac:dyDescent="0.25">
      <c r="C103" s="9"/>
      <c r="I103" s="6"/>
      <c r="J103" s="6"/>
      <c r="K103" s="6"/>
      <c r="L103" s="6"/>
      <c r="M103" s="6"/>
      <c r="N103" s="6"/>
      <c r="O103" s="6"/>
    </row>
    <row r="104" spans="1:15" ht="18.75" x14ac:dyDescent="0.3">
      <c r="A104" s="4"/>
      <c r="B104" s="4"/>
      <c r="D104" s="3"/>
      <c r="E104" s="3"/>
      <c r="F104" s="3"/>
      <c r="G104" s="3"/>
      <c r="I104" s="6"/>
      <c r="J104" s="6"/>
      <c r="K104" s="6"/>
      <c r="L104" s="6"/>
      <c r="M104" s="6"/>
      <c r="N104" s="6"/>
      <c r="O104" s="6"/>
    </row>
    <row r="105" spans="1:15" ht="18.75" x14ac:dyDescent="0.3">
      <c r="A105" s="4"/>
      <c r="B105" s="4"/>
      <c r="D105" s="3"/>
      <c r="E105" s="3"/>
      <c r="F105" s="3"/>
      <c r="G105" s="3"/>
      <c r="I105" s="6"/>
      <c r="J105" s="6"/>
      <c r="K105" s="6"/>
      <c r="L105" s="6"/>
      <c r="M105" s="6"/>
      <c r="N105" s="6"/>
      <c r="O105" s="6"/>
    </row>
    <row r="106" spans="1:15" x14ac:dyDescent="0.25">
      <c r="D106" s="6"/>
      <c r="E106" s="6"/>
      <c r="F106" s="6"/>
      <c r="G106" s="6"/>
      <c r="I106" s="6"/>
      <c r="J106" s="6"/>
      <c r="K106" s="6"/>
      <c r="L106" s="6"/>
      <c r="M106" s="6"/>
      <c r="N106" s="6"/>
      <c r="O106" s="6"/>
    </row>
    <row r="107" spans="1:15" x14ac:dyDescent="0.25">
      <c r="D107" s="6"/>
      <c r="E107" s="6"/>
      <c r="F107" s="6"/>
      <c r="G107" s="6"/>
      <c r="I107" s="6"/>
      <c r="J107" s="6"/>
      <c r="K107" s="6"/>
      <c r="L107" s="6"/>
      <c r="M107" s="6"/>
      <c r="N107" s="6"/>
      <c r="O107" s="6"/>
    </row>
    <row r="108" spans="1:15" x14ac:dyDescent="0.25">
      <c r="D108" s="6"/>
      <c r="E108" s="6"/>
      <c r="F108" s="6"/>
      <c r="G108" s="6"/>
      <c r="I108" s="6"/>
      <c r="J108" s="6"/>
      <c r="K108" s="6"/>
      <c r="L108" s="6"/>
      <c r="M108" s="6"/>
      <c r="N108" s="6"/>
      <c r="O108" s="6"/>
    </row>
    <row r="109" spans="1:15" ht="18.75" x14ac:dyDescent="0.3">
      <c r="A109" s="4"/>
      <c r="B109" s="4"/>
      <c r="D109" s="6"/>
      <c r="E109" s="6"/>
      <c r="F109" s="6"/>
      <c r="G109" s="6"/>
      <c r="I109" s="6"/>
      <c r="J109" s="6"/>
      <c r="K109" s="6"/>
      <c r="L109" s="6"/>
      <c r="M109" s="6"/>
      <c r="N109" s="6"/>
      <c r="O109" s="6"/>
    </row>
    <row r="110" spans="1:15" ht="18.75" x14ac:dyDescent="0.3">
      <c r="A110" s="4"/>
      <c r="B110" s="4"/>
      <c r="D110" s="6"/>
      <c r="E110" s="6"/>
      <c r="F110" s="6"/>
      <c r="G110" s="6"/>
      <c r="I110" s="7"/>
      <c r="J110" s="7"/>
      <c r="K110" s="7"/>
      <c r="L110" s="7"/>
      <c r="M110" s="7"/>
      <c r="N110" s="7"/>
      <c r="O110" s="7"/>
    </row>
    <row r="111" spans="1:15" ht="20.25" x14ac:dyDescent="0.4">
      <c r="D111" s="6"/>
      <c r="E111" s="6"/>
      <c r="F111" s="6"/>
      <c r="G111" s="6"/>
      <c r="I111" s="10"/>
      <c r="J111" s="10"/>
      <c r="K111" s="10"/>
      <c r="L111" s="10"/>
      <c r="M111" s="10"/>
      <c r="N111" s="10"/>
      <c r="O111" s="10"/>
    </row>
    <row r="112" spans="1:15" x14ac:dyDescent="0.25">
      <c r="I112" s="11"/>
      <c r="J112" s="11"/>
      <c r="K112" s="11"/>
      <c r="L112" s="11"/>
      <c r="M112" s="11"/>
      <c r="N112" s="11"/>
      <c r="O112" s="11"/>
    </row>
  </sheetData>
  <mergeCells count="22">
    <mergeCell ref="A1:N1"/>
    <mergeCell ref="D9:G9"/>
    <mergeCell ref="N8:N9"/>
    <mergeCell ref="A4:B4"/>
    <mergeCell ref="A3:B3"/>
    <mergeCell ref="A5:B5"/>
    <mergeCell ref="A6:B6"/>
    <mergeCell ref="A7:B7"/>
    <mergeCell ref="A9:B9"/>
    <mergeCell ref="A50:B50"/>
    <mergeCell ref="Q11:S11"/>
    <mergeCell ref="B68:M68"/>
    <mergeCell ref="B52:H52"/>
    <mergeCell ref="M8:M9"/>
    <mergeCell ref="I9:L9"/>
    <mergeCell ref="A17:B17"/>
    <mergeCell ref="A39:B39"/>
    <mergeCell ref="A41:B41"/>
    <mergeCell ref="P9:S9"/>
    <mergeCell ref="B67:N67"/>
    <mergeCell ref="A11:B11"/>
    <mergeCell ref="A37:C37"/>
  </mergeCells>
  <phoneticPr fontId="0" type="noConversion"/>
  <printOptions horizontalCentered="1"/>
  <pageMargins left="0.75" right="0.75" top="1" bottom="1" header="0.5" footer="0.5"/>
  <pageSetup scale="44" pageOrder="overThenDown" orientation="portrait" horizontalDpi="4294967292" r:id="rId1"/>
  <headerFooter alignWithMargins="0"/>
  <rowBreaks count="1" manualBreakCount="1">
    <brk id="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ICT Budget Template - Subaward</vt:lpstr>
      <vt:lpstr>'ICT Budget Template - Subaward'!Print_Area</vt:lpstr>
    </vt:vector>
  </TitlesOfParts>
  <Company>UIUC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Daley</dc:creator>
  <cp:lastModifiedBy>Funkhouser-Walker, Alisha</cp:lastModifiedBy>
  <cp:lastPrinted>2011-08-11T17:14:42Z</cp:lastPrinted>
  <dcterms:created xsi:type="dcterms:W3CDTF">2005-12-01T22:56:08Z</dcterms:created>
  <dcterms:modified xsi:type="dcterms:W3CDTF">2025-07-09T16:51:28Z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